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outSteven/Dropbox/PRIVE/KFC HEUR TONGEREN/AMBIORIXCUP2017/"/>
    </mc:Choice>
  </mc:AlternateContent>
  <bookViews>
    <workbookView xWindow="1360" yWindow="5360" windowWidth="26280" windowHeight="21640"/>
  </bookViews>
  <sheets>
    <sheet name="Tornooi" sheetId="1" r:id="rId1"/>
    <sheet name="Vertaling" sheetId="11" r:id="rId2"/>
  </sheets>
  <definedNames>
    <definedName name="_xlnm.Print_Area" localSheetId="0">Tornooi!$A$1:$BG$77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2" i="1" l="1"/>
  <c r="AH23" i="1"/>
  <c r="AH24" i="1"/>
  <c r="AH25" i="1"/>
  <c r="AH26" i="1"/>
  <c r="AH27" i="1"/>
  <c r="AO22" i="1"/>
  <c r="AO23" i="1"/>
  <c r="AO24" i="1"/>
  <c r="AO25" i="1"/>
  <c r="AO26" i="1"/>
  <c r="AO27" i="1"/>
  <c r="AZ9" i="1"/>
  <c r="BA9" i="1"/>
  <c r="BF9" i="1"/>
  <c r="BE9" i="1"/>
  <c r="BD9" i="1"/>
  <c r="BC9" i="1"/>
  <c r="BB9" i="1"/>
  <c r="BC6" i="1"/>
  <c r="BD6" i="1"/>
  <c r="AZ6" i="1"/>
  <c r="BA6" i="1"/>
  <c r="BB6" i="1"/>
  <c r="BC7" i="1"/>
  <c r="BD7" i="1"/>
  <c r="AZ7" i="1"/>
  <c r="BA7" i="1"/>
  <c r="BB7" i="1"/>
  <c r="BC8" i="1"/>
  <c r="BD8" i="1"/>
  <c r="AZ8" i="1"/>
  <c r="BA8" i="1"/>
  <c r="BB8" i="1"/>
  <c r="AS9" i="1"/>
  <c r="I22" i="1"/>
  <c r="I23" i="1"/>
  <c r="I24" i="1"/>
  <c r="I25" i="1"/>
  <c r="I26" i="1"/>
  <c r="I27" i="1"/>
  <c r="P22" i="1"/>
  <c r="P23" i="1"/>
  <c r="P24" i="1"/>
  <c r="P25" i="1"/>
  <c r="P26" i="1"/>
  <c r="P27" i="1"/>
  <c r="AL9" i="1"/>
  <c r="AM9" i="1"/>
  <c r="AR9" i="1"/>
  <c r="AQ9" i="1"/>
  <c r="AP9" i="1"/>
  <c r="AO9" i="1"/>
  <c r="AN9" i="1"/>
  <c r="AO6" i="1"/>
  <c r="AP6" i="1"/>
  <c r="AL6" i="1"/>
  <c r="AM6" i="1"/>
  <c r="AN6" i="1"/>
  <c r="AO7" i="1"/>
  <c r="AP7" i="1"/>
  <c r="AL7" i="1"/>
  <c r="AM7" i="1"/>
  <c r="AN7" i="1"/>
  <c r="AO8" i="1"/>
  <c r="AP8" i="1"/>
  <c r="AL8" i="1"/>
  <c r="AM8" i="1"/>
  <c r="AN8" i="1"/>
  <c r="AE9" i="1"/>
  <c r="AH14" i="1"/>
  <c r="AH15" i="1"/>
  <c r="AH16" i="1"/>
  <c r="AH17" i="1"/>
  <c r="AH18" i="1"/>
  <c r="AH19" i="1"/>
  <c r="AO14" i="1"/>
  <c r="AO15" i="1"/>
  <c r="AO16" i="1"/>
  <c r="AO17" i="1"/>
  <c r="AO18" i="1"/>
  <c r="AO19" i="1"/>
  <c r="X9" i="1"/>
  <c r="Y9" i="1"/>
  <c r="AD9" i="1"/>
  <c r="AC9" i="1"/>
  <c r="AB9" i="1"/>
  <c r="AA9" i="1"/>
  <c r="Z9" i="1"/>
  <c r="AA6" i="1"/>
  <c r="AB6" i="1"/>
  <c r="X6" i="1"/>
  <c r="Y6" i="1"/>
  <c r="Z6" i="1"/>
  <c r="AA7" i="1"/>
  <c r="AB7" i="1"/>
  <c r="X7" i="1"/>
  <c r="Y7" i="1"/>
  <c r="Z7" i="1"/>
  <c r="AA8" i="1"/>
  <c r="AB8" i="1"/>
  <c r="X8" i="1"/>
  <c r="Y8" i="1"/>
  <c r="Z8" i="1"/>
  <c r="P9" i="1"/>
  <c r="I14" i="1"/>
  <c r="I15" i="1"/>
  <c r="I16" i="1"/>
  <c r="I17" i="1"/>
  <c r="I18" i="1"/>
  <c r="I19" i="1"/>
  <c r="P14" i="1"/>
  <c r="P15" i="1"/>
  <c r="P16" i="1"/>
  <c r="P17" i="1"/>
  <c r="P18" i="1"/>
  <c r="P19" i="1"/>
  <c r="I9" i="1"/>
  <c r="J9" i="1"/>
  <c r="O9" i="1"/>
  <c r="N9" i="1"/>
  <c r="M9" i="1"/>
  <c r="L9" i="1"/>
  <c r="K9" i="1"/>
  <c r="BF8" i="1"/>
  <c r="BE8" i="1"/>
  <c r="AS8" i="1"/>
  <c r="AR8" i="1"/>
  <c r="AQ8" i="1"/>
  <c r="AE8" i="1"/>
  <c r="AD8" i="1"/>
  <c r="AC8" i="1"/>
  <c r="P8" i="1"/>
  <c r="I8" i="1"/>
  <c r="J8" i="1"/>
  <c r="O8" i="1"/>
  <c r="N8" i="1"/>
  <c r="M8" i="1"/>
  <c r="L8" i="1"/>
  <c r="K8" i="1"/>
  <c r="BF7" i="1"/>
  <c r="BE7" i="1"/>
  <c r="AS7" i="1"/>
  <c r="AR7" i="1"/>
  <c r="AQ7" i="1"/>
  <c r="AE7" i="1"/>
  <c r="AD7" i="1"/>
  <c r="AC7" i="1"/>
  <c r="P7" i="1"/>
  <c r="I7" i="1"/>
  <c r="J7" i="1"/>
  <c r="O7" i="1"/>
  <c r="N7" i="1"/>
  <c r="M7" i="1"/>
  <c r="L7" i="1"/>
  <c r="K7" i="1"/>
  <c r="BF6" i="1"/>
  <c r="BE6" i="1"/>
  <c r="AS6" i="1"/>
  <c r="AR6" i="1"/>
  <c r="AQ6" i="1"/>
  <c r="AE6" i="1"/>
  <c r="AD6" i="1"/>
  <c r="AC6" i="1"/>
  <c r="P6" i="1"/>
  <c r="I6" i="1"/>
  <c r="J6" i="1"/>
  <c r="O6" i="1"/>
  <c r="N6" i="1"/>
  <c r="M6" i="1"/>
  <c r="L6" i="1"/>
  <c r="K6" i="1"/>
  <c r="A46" i="1"/>
  <c r="A35" i="1"/>
  <c r="A57" i="1"/>
  <c r="AA14" i="1"/>
  <c r="AC14" i="1"/>
  <c r="AA15" i="1"/>
  <c r="AC15" i="1"/>
  <c r="AA16" i="1"/>
  <c r="AC16" i="1"/>
  <c r="AA17" i="1"/>
  <c r="AC17" i="1"/>
  <c r="AA18" i="1"/>
  <c r="AC18" i="1"/>
  <c r="AA19" i="1"/>
  <c r="AC19" i="1"/>
  <c r="B7" i="1"/>
  <c r="B8" i="1"/>
  <c r="B9" i="1"/>
  <c r="B3" i="1"/>
  <c r="H21" i="1"/>
  <c r="AG21" i="1"/>
  <c r="AG13" i="1"/>
  <c r="H13" i="1"/>
  <c r="AA21" i="1"/>
  <c r="AZ21" i="1"/>
  <c r="AZ13" i="1"/>
  <c r="AA13" i="1"/>
  <c r="W21" i="1"/>
  <c r="AV21" i="1"/>
  <c r="AV13" i="1"/>
  <c r="W13" i="1"/>
  <c r="AE21" i="1"/>
  <c r="F21" i="1"/>
  <c r="AE13" i="1"/>
  <c r="I13" i="1"/>
  <c r="BF3" i="1"/>
  <c r="BE3" i="1"/>
  <c r="BD3" i="1"/>
  <c r="BC3" i="1"/>
  <c r="AR3" i="1"/>
  <c r="AQ3" i="1"/>
  <c r="AP3" i="1"/>
  <c r="AO3" i="1"/>
  <c r="AD3" i="1"/>
  <c r="AC3" i="1"/>
  <c r="AB3" i="1"/>
  <c r="AA3" i="1"/>
  <c r="O3" i="1"/>
  <c r="N3" i="1"/>
  <c r="M3" i="1"/>
  <c r="L3" i="1"/>
  <c r="F13" i="1"/>
  <c r="AS3" i="1"/>
  <c r="AE3" i="1"/>
  <c r="P3" i="1"/>
  <c r="AH21" i="1"/>
  <c r="I21" i="1"/>
  <c r="AH13" i="1"/>
  <c r="AT3" i="1"/>
  <c r="AF3" i="1"/>
  <c r="Q3" i="1"/>
  <c r="C3" i="1"/>
  <c r="AZ14" i="1"/>
  <c r="AZ15" i="1"/>
  <c r="AZ16" i="1"/>
  <c r="AZ17" i="1"/>
  <c r="AZ18" i="1"/>
  <c r="AZ19" i="1"/>
  <c r="BB14" i="1"/>
  <c r="BB15" i="1"/>
  <c r="BB16" i="1"/>
  <c r="BB17" i="1"/>
  <c r="BB18" i="1"/>
  <c r="BB19" i="1"/>
  <c r="AA25" i="1"/>
  <c r="AC25" i="1"/>
  <c r="AA26" i="1"/>
  <c r="AC26" i="1"/>
  <c r="AA27" i="1"/>
  <c r="AC27" i="1"/>
  <c r="AA22" i="1"/>
  <c r="AA23" i="1"/>
  <c r="AA24" i="1"/>
  <c r="AC22" i="1"/>
  <c r="AC23" i="1"/>
  <c r="AC24" i="1"/>
  <c r="AZ22" i="1"/>
  <c r="BB27" i="1"/>
  <c r="AZ27" i="1"/>
  <c r="BB26" i="1"/>
  <c r="AZ26" i="1"/>
  <c r="BB25" i="1"/>
  <c r="AZ25" i="1"/>
  <c r="BB24" i="1"/>
  <c r="AZ24" i="1"/>
  <c r="BB23" i="1"/>
  <c r="AZ23" i="1"/>
  <c r="BB22" i="1"/>
  <c r="B6" i="1"/>
  <c r="BE41" i="1"/>
  <c r="BE48" i="1"/>
  <c r="BE59" i="1"/>
  <c r="L41" i="1"/>
  <c r="AP52" i="1"/>
  <c r="AX63" i="1"/>
  <c r="AP41" i="1"/>
  <c r="AP48" i="1"/>
  <c r="AX59" i="1"/>
  <c r="AA41" i="1"/>
  <c r="BE52" i="1"/>
  <c r="BE63" i="1"/>
  <c r="AI41" i="1"/>
  <c r="L48" i="1"/>
  <c r="T59" i="1"/>
  <c r="AX41" i="1"/>
  <c r="T41" i="1"/>
  <c r="AA52" i="1"/>
  <c r="AA63" i="1"/>
  <c r="E41" i="1"/>
  <c r="L52" i="1"/>
  <c r="T63" i="1"/>
  <c r="E37" i="1"/>
  <c r="L37" i="1"/>
  <c r="E52" i="1"/>
  <c r="E63" i="1"/>
  <c r="AX37" i="1"/>
  <c r="BE37" i="1"/>
  <c r="T48" i="1"/>
  <c r="T37" i="1"/>
  <c r="AI37" i="1"/>
  <c r="AA48" i="1"/>
  <c r="L59" i="1"/>
  <c r="AA37" i="1"/>
  <c r="T52" i="1"/>
  <c r="L63" i="1"/>
  <c r="AP37" i="1"/>
  <c r="E48" i="1"/>
  <c r="E59" i="1"/>
  <c r="AA59" i="1"/>
  <c r="AI48" i="1"/>
  <c r="AI59" i="1"/>
  <c r="AX48" i="1"/>
  <c r="AP59" i="1"/>
  <c r="AI52" i="1"/>
  <c r="AI63" i="1"/>
  <c r="AX52" i="1"/>
  <c r="AP63" i="1"/>
</calcChain>
</file>

<file path=xl/sharedStrings.xml><?xml version="1.0" encoding="utf-8"?>
<sst xmlns="http://schemas.openxmlformats.org/spreadsheetml/2006/main" count="327" uniqueCount="162">
  <si>
    <t>--</t>
  </si>
  <si>
    <t>V</t>
  </si>
  <si>
    <t>P</t>
  </si>
  <si>
    <t>F</t>
  </si>
  <si>
    <t>-</t>
  </si>
  <si>
    <t>Gelijk</t>
  </si>
  <si>
    <t>Tijd</t>
  </si>
  <si>
    <t>Uitslag</t>
  </si>
  <si>
    <t>Punten</t>
  </si>
  <si>
    <t>Engels</t>
  </si>
  <si>
    <t>Default taal</t>
  </si>
  <si>
    <t>Nederlands</t>
  </si>
  <si>
    <t>Positie</t>
  </si>
  <si>
    <t>Position</t>
  </si>
  <si>
    <t>Winst</t>
  </si>
  <si>
    <t>Win</t>
  </si>
  <si>
    <t>Draw</t>
  </si>
  <si>
    <t>Verlies</t>
  </si>
  <si>
    <t>Loss</t>
  </si>
  <si>
    <t>G+</t>
  </si>
  <si>
    <t>G-</t>
  </si>
  <si>
    <t>Doelsaldo</t>
  </si>
  <si>
    <t>Goals diff.</t>
  </si>
  <si>
    <t>Result</t>
  </si>
  <si>
    <t>Points</t>
  </si>
  <si>
    <t>Time</t>
  </si>
  <si>
    <t>Veld A</t>
  </si>
  <si>
    <t>Veld B</t>
  </si>
  <si>
    <t>Veld C</t>
  </si>
  <si>
    <t>Veld D</t>
  </si>
  <si>
    <t>Field A</t>
  </si>
  <si>
    <t>Field B</t>
  </si>
  <si>
    <t>Field C</t>
  </si>
  <si>
    <t>Field D</t>
  </si>
  <si>
    <t>A1</t>
  </si>
  <si>
    <t>Groep A</t>
  </si>
  <si>
    <t>Groep B</t>
  </si>
  <si>
    <t>Groep C</t>
  </si>
  <si>
    <t>Groep D</t>
  </si>
  <si>
    <t>Group A</t>
  </si>
  <si>
    <t>Group B</t>
  </si>
  <si>
    <t>Group C</t>
  </si>
  <si>
    <t>Group D</t>
  </si>
  <si>
    <t>B2</t>
  </si>
  <si>
    <t>A2</t>
  </si>
  <si>
    <t>B1</t>
  </si>
  <si>
    <t>A3</t>
  </si>
  <si>
    <t>B4</t>
  </si>
  <si>
    <t>A4</t>
  </si>
  <si>
    <t>B3</t>
  </si>
  <si>
    <t>C1</t>
  </si>
  <si>
    <t>D2</t>
  </si>
  <si>
    <t>C2</t>
  </si>
  <si>
    <t>D1</t>
  </si>
  <si>
    <t>C3</t>
  </si>
  <si>
    <t>D4</t>
  </si>
  <si>
    <t>Winnaar W31</t>
  </si>
  <si>
    <t>Winnaar W28</t>
  </si>
  <si>
    <t>Winnaar W32</t>
  </si>
  <si>
    <t>Verliezer W27</t>
  </si>
  <si>
    <t>Verliezer W31</t>
  </si>
  <si>
    <t>Verliezer W28</t>
  </si>
  <si>
    <t>Verliezer 32</t>
  </si>
  <si>
    <t>Winnaar W25</t>
  </si>
  <si>
    <t>Winnaar W29</t>
  </si>
  <si>
    <t>Winnaar W26</t>
  </si>
  <si>
    <t>Winnaar W30</t>
  </si>
  <si>
    <t>Verliezer W25</t>
  </si>
  <si>
    <t>Verliezer W29</t>
  </si>
  <si>
    <t>Verliezer W26</t>
  </si>
  <si>
    <t>Verliezer W30</t>
  </si>
  <si>
    <r>
      <t xml:space="preserve">W42 </t>
    </r>
    <r>
      <rPr>
        <b/>
        <sz val="10"/>
        <color theme="3"/>
        <rFont val="Arial"/>
        <family val="2"/>
      </rPr>
      <t>(11-12)</t>
    </r>
  </si>
  <si>
    <r>
      <t xml:space="preserve">W41  </t>
    </r>
    <r>
      <rPr>
        <b/>
        <sz val="10"/>
        <color theme="3"/>
        <rFont val="Arial"/>
        <family val="2"/>
      </rPr>
      <t>(9-10)</t>
    </r>
  </si>
  <si>
    <r>
      <t xml:space="preserve">W43 </t>
    </r>
    <r>
      <rPr>
        <b/>
        <sz val="10"/>
        <color theme="3"/>
        <rFont val="Arial"/>
        <family val="2"/>
      </rPr>
      <t>(13-14)</t>
    </r>
  </si>
  <si>
    <r>
      <t xml:space="preserve">W44 </t>
    </r>
    <r>
      <rPr>
        <b/>
        <sz val="10"/>
        <color theme="3"/>
        <rFont val="Arial"/>
        <family val="2"/>
      </rPr>
      <t>(15-16)</t>
    </r>
  </si>
  <si>
    <t>W45 (1-2)</t>
  </si>
  <si>
    <t>W46 (3-4)</t>
  </si>
  <si>
    <t>W47 (5-6)</t>
  </si>
  <si>
    <t>W48 (7-8)</t>
  </si>
  <si>
    <t>Winnaar W34</t>
  </si>
  <si>
    <t>Winnaar W33</t>
  </si>
  <si>
    <t>Winnaar W35</t>
  </si>
  <si>
    <t>Winnaar W36</t>
  </si>
  <si>
    <t>Verliezer W36</t>
  </si>
  <si>
    <t>Verliezer W35</t>
  </si>
  <si>
    <t>Winnaar W37</t>
  </si>
  <si>
    <t>Winnaar W38</t>
  </si>
  <si>
    <t>Verliezer W38</t>
  </si>
  <si>
    <t>Winnaar W39</t>
  </si>
  <si>
    <t>Winnaar W40</t>
  </si>
  <si>
    <t>Verliezer W39</t>
  </si>
  <si>
    <t>Verliezer W40</t>
  </si>
  <si>
    <t>Verliezer W37</t>
  </si>
  <si>
    <t>W25 (1-8)</t>
  </si>
  <si>
    <t>W26 (1-8)</t>
  </si>
  <si>
    <t>W27 (9-16)</t>
  </si>
  <si>
    <t>W28 (9-16)</t>
  </si>
  <si>
    <t>W29 (1-8)</t>
  </si>
  <si>
    <t>W30 (1-8)</t>
  </si>
  <si>
    <t>W31 (9-16)</t>
  </si>
  <si>
    <t>W32 (9-16)</t>
  </si>
  <si>
    <t>W33 (9-12)</t>
  </si>
  <si>
    <t>W34 (9-12)</t>
  </si>
  <si>
    <r>
      <t xml:space="preserve">W35 </t>
    </r>
    <r>
      <rPr>
        <b/>
        <sz val="10"/>
        <color theme="3"/>
        <rFont val="Arial"/>
        <family val="2"/>
      </rPr>
      <t>(13-16)</t>
    </r>
  </si>
  <si>
    <r>
      <t xml:space="preserve">W36 </t>
    </r>
    <r>
      <rPr>
        <b/>
        <sz val="10"/>
        <color theme="3"/>
        <rFont val="Arial"/>
        <family val="2"/>
      </rPr>
      <t>(13-16)</t>
    </r>
  </si>
  <si>
    <t>W37 (1-4)</t>
  </si>
  <si>
    <t>W38 (1-4)</t>
  </si>
  <si>
    <t>W39 (5-8)</t>
  </si>
  <si>
    <t>W40 (5-8)</t>
  </si>
  <si>
    <t>C4</t>
  </si>
  <si>
    <t>D3</t>
  </si>
  <si>
    <t>Winnaar W27</t>
  </si>
  <si>
    <t>Verliezer W33</t>
  </si>
  <si>
    <t>Verliezer W34</t>
  </si>
  <si>
    <t>Kruisfinales (1x20 min.)</t>
  </si>
  <si>
    <t>Cross finals (1x20 min.)</t>
  </si>
  <si>
    <t>Finales (2x15 min.)</t>
  </si>
  <si>
    <t>Finals (2x15 min.)</t>
  </si>
  <si>
    <t>Uurrooster middagmaal</t>
  </si>
  <si>
    <t>Schedule lunch</t>
  </si>
  <si>
    <t>Groep</t>
  </si>
  <si>
    <t>Group</t>
  </si>
  <si>
    <t>Overview matches per group</t>
  </si>
  <si>
    <t xml:space="preserve">Overzicht groepswedstrijden </t>
  </si>
  <si>
    <t>Overzicht groepswedstrijden per veld</t>
  </si>
  <si>
    <t>Overview group matches per field</t>
  </si>
  <si>
    <t xml:space="preserve">Ambiorix Mercedes Cup U11 (2015) </t>
  </si>
  <si>
    <t>Ambiorix Mercedes Cup U11 (2015)</t>
  </si>
  <si>
    <t>GROEPSFASE</t>
  </si>
  <si>
    <t>VELD A1</t>
  </si>
  <si>
    <t>VELD A2</t>
  </si>
  <si>
    <t>VELD B2</t>
  </si>
  <si>
    <t>VELD B1</t>
  </si>
  <si>
    <t>VELD C1</t>
  </si>
  <si>
    <t>VELD C2</t>
  </si>
  <si>
    <t>VELD D1</t>
  </si>
  <si>
    <t>VELD D2</t>
  </si>
  <si>
    <t>KFCH Tongeren Zwart</t>
  </si>
  <si>
    <t>Sprimont 2</t>
  </si>
  <si>
    <t>Leopold Woluwe</t>
  </si>
  <si>
    <t>Cointe</t>
  </si>
  <si>
    <t>KFCH Tongeren Geel</t>
  </si>
  <si>
    <t>RFC Liege 2</t>
  </si>
  <si>
    <t>Sparta Kolmont</t>
  </si>
  <si>
    <t>RFC Seraing 1</t>
  </si>
  <si>
    <t>AS Eupen</t>
  </si>
  <si>
    <t>Elsautoise</t>
  </si>
  <si>
    <t>Bilzerse Waltwilder</t>
  </si>
  <si>
    <t>Turnhout</t>
  </si>
  <si>
    <t>RFC Liege 1</t>
  </si>
  <si>
    <t>Sprimont 1</t>
  </si>
  <si>
    <t>RFC Seraing 2</t>
  </si>
  <si>
    <t>KFCHT Dirk</t>
  </si>
  <si>
    <t>AMBIORIX CUP 2017 - U12- 8vs8</t>
  </si>
  <si>
    <t>09:40</t>
  </si>
  <si>
    <t>11:40</t>
  </si>
  <si>
    <t>12:40</t>
  </si>
  <si>
    <t>13:00 h - 14:00 h</t>
  </si>
  <si>
    <t>PAUZE</t>
  </si>
  <si>
    <t>KRUISFINALE (1) (1x15min)</t>
  </si>
  <si>
    <t>KRUISFINALE (2) (1x15min)</t>
  </si>
  <si>
    <t>FINALES (1X15min)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</si>
</sst>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u/>
      <sz val="24"/>
      <color theme="0"/>
      <name val="Arial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theme="1" tint="0.499984740745262"/>
      <name val="Arial"/>
      <family val="2"/>
    </font>
    <font>
      <sz val="16"/>
      <color rgb="FFFF0000"/>
      <name val="Arial"/>
      <family val="2"/>
    </font>
    <font>
      <b/>
      <sz val="22"/>
      <color theme="3"/>
      <name val="Arial"/>
      <family val="2"/>
    </font>
    <font>
      <sz val="11"/>
      <color theme="3"/>
      <name val="Arial"/>
      <family val="2"/>
    </font>
    <font>
      <b/>
      <i/>
      <sz val="48"/>
      <color theme="0"/>
      <name val="Arial"/>
      <family val="2"/>
    </font>
    <font>
      <b/>
      <sz val="10"/>
      <color theme="3"/>
      <name val="Arial"/>
      <family val="2"/>
    </font>
    <font>
      <b/>
      <i/>
      <sz val="36"/>
      <color theme="0"/>
      <name val="Arial"/>
      <family val="2"/>
    </font>
    <font>
      <sz val="14"/>
      <color theme="3"/>
      <name val="Arial"/>
      <family val="2"/>
    </font>
    <font>
      <b/>
      <sz val="14"/>
      <color theme="3"/>
      <name val="Arial"/>
      <family val="2"/>
    </font>
    <font>
      <sz val="11"/>
      <color theme="0" tint="-0.14999847407452621"/>
      <name val="Arial"/>
      <family val="2"/>
    </font>
    <font>
      <b/>
      <i/>
      <sz val="14"/>
      <color theme="0"/>
      <name val="Arial"/>
      <family val="2"/>
    </font>
    <font>
      <sz val="12"/>
      <color theme="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i/>
      <sz val="14"/>
      <color rgb="FFFFFFFF"/>
      <name val="Arial"/>
      <family val="2"/>
    </font>
    <font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1" fillId="0" borderId="0" xfId="0" applyFont="1"/>
    <xf numFmtId="0" fontId="13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" fillId="4" borderId="2" xfId="0" quotePrefix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8" xfId="0" applyNumberFormat="1" applyFont="1" applyFill="1" applyBorder="1" applyAlignment="1" applyProtection="1">
      <alignment horizontal="center" vertical="center"/>
    </xf>
    <xf numFmtId="49" fontId="1" fillId="3" borderId="2" xfId="0" quotePrefix="1" applyNumberFormat="1" applyFont="1" applyFill="1" applyBorder="1" applyAlignment="1" applyProtection="1">
      <alignment horizontal="center" vertical="center"/>
    </xf>
    <xf numFmtId="49" fontId="1" fillId="4" borderId="2" xfId="0" quotePrefix="1" applyNumberFormat="1" applyFont="1" applyFill="1" applyBorder="1" applyAlignment="1" applyProtection="1">
      <alignment horizontal="center" vertical="center"/>
    </xf>
    <xf numFmtId="0" fontId="1" fillId="3" borderId="2" xfId="0" quotePrefix="1" applyNumberFormat="1" applyFont="1" applyFill="1" applyBorder="1" applyAlignment="1" applyProtection="1">
      <alignment horizontal="center" vertical="center"/>
    </xf>
    <xf numFmtId="0" fontId="1" fillId="4" borderId="22" xfId="0" quotePrefix="1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0" fontId="2" fillId="2" borderId="29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49" fontId="1" fillId="3" borderId="22" xfId="0" quotePrefix="1" applyNumberFormat="1" applyFont="1" applyFill="1" applyBorder="1" applyAlignment="1" applyProtection="1">
      <alignment horizontal="center" vertical="center"/>
    </xf>
    <xf numFmtId="0" fontId="1" fillId="5" borderId="2" xfId="0" quotePrefix="1" applyNumberFormat="1" applyFont="1" applyFill="1" applyBorder="1" applyAlignment="1" applyProtection="1">
      <alignment horizontal="center" vertical="center"/>
    </xf>
    <xf numFmtId="49" fontId="1" fillId="6" borderId="2" xfId="0" quotePrefix="1" applyNumberFormat="1" applyFont="1" applyFill="1" applyBorder="1" applyAlignment="1" applyProtection="1">
      <alignment horizontal="center" vertical="center"/>
    </xf>
    <xf numFmtId="49" fontId="1" fillId="5" borderId="2" xfId="0" quotePrefix="1" applyNumberFormat="1" applyFont="1" applyFill="1" applyBorder="1" applyAlignment="1" applyProtection="1">
      <alignment horizontal="center" vertical="center"/>
    </xf>
    <xf numFmtId="0" fontId="1" fillId="6" borderId="2" xfId="0" quotePrefix="1" applyNumberFormat="1" applyFont="1" applyFill="1" applyBorder="1" applyAlignment="1" applyProtection="1">
      <alignment horizontal="center" vertical="center"/>
    </xf>
    <xf numFmtId="0" fontId="1" fillId="5" borderId="22" xfId="0" quotePrefix="1" applyNumberFormat="1" applyFont="1" applyFill="1" applyBorder="1" applyAlignment="1" applyProtection="1">
      <alignment horizontal="center" vertical="center"/>
    </xf>
    <xf numFmtId="49" fontId="1" fillId="6" borderId="22" xfId="0" quotePrefix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vertical="center"/>
    </xf>
    <xf numFmtId="0" fontId="1" fillId="4" borderId="18" xfId="0" quotePrefix="1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1" fillId="5" borderId="18" xfId="0" quotePrefix="1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" fillId="2" borderId="23" xfId="0" applyNumberFormat="1" applyFont="1" applyFill="1" applyBorder="1" applyAlignment="1" applyProtection="1">
      <alignment horizontal="center" vertical="center"/>
    </xf>
    <xf numFmtId="49" fontId="1" fillId="6" borderId="18" xfId="0" quotePrefix="1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</xf>
    <xf numFmtId="49" fontId="1" fillId="3" borderId="18" xfId="0" quotePrefix="1" applyNumberFormat="1" applyFont="1" applyFill="1" applyBorder="1" applyAlignment="1" applyProtection="1">
      <alignment horizontal="center" vertical="center"/>
    </xf>
    <xf numFmtId="0" fontId="9" fillId="8" borderId="1" xfId="0" applyNumberFormat="1" applyFont="1" applyFill="1" applyBorder="1" applyAlignment="1" applyProtection="1">
      <alignment horizontal="center" vertical="center"/>
    </xf>
    <xf numFmtId="0" fontId="9" fillId="9" borderId="1" xfId="0" applyNumberFormat="1" applyFont="1" applyFill="1" applyBorder="1" applyAlignment="1" applyProtection="1">
      <alignment horizontal="center" vertical="center"/>
    </xf>
    <xf numFmtId="0" fontId="9" fillId="10" borderId="1" xfId="0" applyNumberFormat="1" applyFont="1" applyFill="1" applyBorder="1" applyAlignment="1" applyProtection="1">
      <alignment horizontal="center" vertical="center"/>
    </xf>
    <xf numFmtId="0" fontId="9" fillId="11" borderId="1" xfId="0" applyNumberFormat="1" applyFont="1" applyFill="1" applyBorder="1" applyAlignment="1" applyProtection="1">
      <alignment horizontal="center" vertical="center"/>
    </xf>
    <xf numFmtId="0" fontId="9" fillId="12" borderId="27" xfId="0" applyNumberFormat="1" applyFont="1" applyFill="1" applyBorder="1" applyAlignment="1" applyProtection="1">
      <alignment horizontal="center" vertical="center"/>
    </xf>
    <xf numFmtId="0" fontId="9" fillId="12" borderId="8" xfId="0" applyNumberFormat="1" applyFont="1" applyFill="1" applyBorder="1" applyAlignment="1" applyProtection="1">
      <alignment horizontal="center" vertical="center"/>
    </xf>
    <xf numFmtId="0" fontId="8" fillId="12" borderId="34" xfId="0" applyNumberFormat="1" applyFont="1" applyFill="1" applyBorder="1" applyAlignment="1" applyProtection="1">
      <alignment horizontal="center" vertical="center"/>
    </xf>
    <xf numFmtId="0" fontId="8" fillId="12" borderId="1" xfId="0" applyNumberFormat="1" applyFont="1" applyFill="1" applyBorder="1" applyAlignment="1" applyProtection="1">
      <alignment horizontal="center" vertical="center"/>
    </xf>
    <xf numFmtId="0" fontId="8" fillId="12" borderId="29" xfId="0" applyNumberFormat="1" applyFont="1" applyFill="1" applyBorder="1" applyAlignment="1" applyProtection="1">
      <alignment horizontal="center" vertical="center"/>
    </xf>
    <xf numFmtId="0" fontId="1" fillId="0" borderId="13" xfId="0" quotePrefix="1" applyNumberFormat="1" applyFont="1" applyFill="1" applyBorder="1" applyAlignment="1" applyProtection="1">
      <alignment horizontal="center" vertical="center"/>
    </xf>
    <xf numFmtId="49" fontId="1" fillId="0" borderId="13" xfId="0" quotePrefix="1" applyNumberFormat="1" applyFont="1" applyFill="1" applyBorder="1" applyAlignment="1" applyProtection="1">
      <alignment horizontal="center" vertical="center"/>
    </xf>
    <xf numFmtId="0" fontId="1" fillId="0" borderId="0" xfId="0" quotePrefix="1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" fillId="13" borderId="8" xfId="0" quotePrefix="1" applyNumberFormat="1" applyFont="1" applyFill="1" applyBorder="1" applyAlignment="1" applyProtection="1">
      <alignment horizontal="center" vertical="center"/>
    </xf>
    <xf numFmtId="49" fontId="1" fillId="13" borderId="8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20" fontId="8" fillId="12" borderId="34" xfId="0" applyNumberFormat="1" applyFont="1" applyFill="1" applyBorder="1" applyAlignment="1" applyProtection="1">
      <alignment horizontal="center" vertical="center"/>
    </xf>
    <xf numFmtId="20" fontId="8" fillId="12" borderId="1" xfId="0" applyNumberFormat="1" applyFont="1" applyFill="1" applyBorder="1" applyAlignment="1" applyProtection="1">
      <alignment horizontal="center" vertical="center"/>
    </xf>
    <xf numFmtId="20" fontId="8" fillId="12" borderId="29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20" fontId="2" fillId="0" borderId="0" xfId="0" applyNumberFormat="1" applyFont="1" applyFill="1" applyBorder="1" applyAlignment="1" applyProtection="1">
      <alignment vertical="center"/>
    </xf>
    <xf numFmtId="20" fontId="1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0" fontId="1" fillId="7" borderId="34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</xf>
    <xf numFmtId="0" fontId="9" fillId="12" borderId="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left"/>
    </xf>
    <xf numFmtId="0" fontId="17" fillId="0" borderId="10" xfId="0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4" fillId="7" borderId="0" xfId="0" applyFont="1" applyFill="1"/>
    <xf numFmtId="0" fontId="16" fillId="14" borderId="27" xfId="0" applyNumberFormat="1" applyFont="1" applyFill="1" applyBorder="1" applyAlignment="1" applyProtection="1">
      <alignment horizontal="left"/>
    </xf>
    <xf numFmtId="0" fontId="16" fillId="14" borderId="27" xfId="0" applyFont="1" applyFill="1" applyBorder="1" applyAlignment="1" applyProtection="1">
      <alignment horizontal="left"/>
    </xf>
    <xf numFmtId="0" fontId="22" fillId="14" borderId="26" xfId="0" applyFont="1" applyFill="1" applyBorder="1" applyAlignment="1" applyProtection="1">
      <alignment horizontal="center"/>
    </xf>
    <xf numFmtId="0" fontId="1" fillId="15" borderId="27" xfId="0" applyNumberFormat="1" applyFont="1" applyFill="1" applyBorder="1" applyAlignment="1" applyProtection="1">
      <alignment horizontal="left"/>
    </xf>
    <xf numFmtId="0" fontId="4" fillId="15" borderId="0" xfId="0" applyNumberFormat="1" applyFont="1" applyFill="1" applyBorder="1" applyAlignment="1" applyProtection="1">
      <alignment vertical="center"/>
    </xf>
    <xf numFmtId="0" fontId="1" fillId="15" borderId="0" xfId="0" applyNumberFormat="1" applyFont="1" applyFill="1" applyBorder="1" applyAlignment="1" applyProtection="1">
      <alignment horizontal="left"/>
    </xf>
    <xf numFmtId="0" fontId="4" fillId="15" borderId="8" xfId="0" applyNumberFormat="1" applyFont="1" applyFill="1" applyBorder="1" applyAlignment="1" applyProtection="1">
      <alignment vertical="center"/>
    </xf>
    <xf numFmtId="0" fontId="1" fillId="15" borderId="8" xfId="0" applyNumberFormat="1" applyFont="1" applyFill="1" applyBorder="1" applyAlignment="1" applyProtection="1">
      <alignment horizontal="left"/>
    </xf>
    <xf numFmtId="49" fontId="1" fillId="0" borderId="10" xfId="0" applyNumberFormat="1" applyFont="1" applyBorder="1" applyAlignment="1" applyProtection="1"/>
    <xf numFmtId="20" fontId="7" fillId="0" borderId="0" xfId="0" applyNumberFormat="1" applyFont="1" applyFill="1" applyBorder="1" applyAlignment="1" applyProtection="1">
      <alignment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1" fillId="0" borderId="10" xfId="0" applyNumberFormat="1" applyFont="1" applyBorder="1" applyAlignment="1" applyProtection="1"/>
    <xf numFmtId="0" fontId="1" fillId="0" borderId="11" xfId="0" applyNumberFormat="1" applyFont="1" applyBorder="1" applyAlignment="1" applyProtection="1"/>
    <xf numFmtId="0" fontId="1" fillId="0" borderId="12" xfId="0" applyNumberFormat="1" applyFont="1" applyBorder="1" applyAlignment="1" applyProtection="1"/>
    <xf numFmtId="0" fontId="1" fillId="0" borderId="13" xfId="0" applyNumberFormat="1" applyFont="1" applyBorder="1" applyAlignment="1" applyProtection="1"/>
    <xf numFmtId="0" fontId="1" fillId="0" borderId="14" xfId="0" applyNumberFormat="1" applyFont="1" applyBorder="1" applyAlignment="1" applyProtection="1"/>
    <xf numFmtId="0" fontId="21" fillId="0" borderId="15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1" fillId="0" borderId="3" xfId="0" applyNumberFormat="1" applyFont="1" applyBorder="1" applyAlignment="1" applyProtection="1">
      <alignment horizontal="center" vertical="center"/>
    </xf>
    <xf numFmtId="0" fontId="21" fillId="0" borderId="16" xfId="0" applyNumberFormat="1" applyFont="1" applyBorder="1" applyAlignment="1" applyProtection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/>
    </xf>
    <xf numFmtId="0" fontId="21" fillId="0" borderId="17" xfId="0" applyNumberFormat="1" applyFont="1" applyBorder="1" applyAlignment="1" applyProtection="1">
      <alignment horizontal="center" vertical="center"/>
    </xf>
    <xf numFmtId="0" fontId="4" fillId="7" borderId="29" xfId="0" applyNumberFormat="1" applyFont="1" applyFill="1" applyBorder="1" applyAlignment="1" applyProtection="1">
      <alignment horizontal="center" vertical="center"/>
      <protection locked="0"/>
    </xf>
    <xf numFmtId="0" fontId="4" fillId="7" borderId="30" xfId="0" applyNumberFormat="1" applyFont="1" applyFill="1" applyBorder="1" applyAlignment="1" applyProtection="1">
      <alignment horizontal="center" vertical="center"/>
      <protection locked="0"/>
    </xf>
    <xf numFmtId="20" fontId="12" fillId="0" borderId="7" xfId="0" applyNumberFormat="1" applyFont="1" applyFill="1" applyBorder="1" applyAlignment="1" applyProtection="1">
      <alignment horizontal="center" vertical="center" wrapText="1"/>
    </xf>
    <xf numFmtId="20" fontId="12" fillId="0" borderId="33" xfId="0" applyNumberFormat="1" applyFont="1" applyFill="1" applyBorder="1" applyAlignment="1" applyProtection="1">
      <alignment horizontal="center" vertical="center" wrapText="1"/>
    </xf>
    <xf numFmtId="20" fontId="12" fillId="0" borderId="10" xfId="0" applyNumberFormat="1" applyFont="1" applyFill="1" applyBorder="1" applyAlignment="1" applyProtection="1">
      <alignment horizontal="center" vertical="center" wrapText="1"/>
    </xf>
    <xf numFmtId="20" fontId="12" fillId="0" borderId="3" xfId="0" applyNumberFormat="1" applyFont="1" applyFill="1" applyBorder="1" applyAlignment="1" applyProtection="1">
      <alignment horizontal="center" vertical="center" wrapText="1"/>
    </xf>
    <xf numFmtId="20" fontId="12" fillId="0" borderId="12" xfId="0" applyNumberFormat="1" applyFont="1" applyFill="1" applyBorder="1" applyAlignment="1" applyProtection="1">
      <alignment horizontal="center" vertical="center" wrapText="1"/>
    </xf>
    <xf numFmtId="2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39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2" fillId="0" borderId="36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4" fillId="7" borderId="24" xfId="0" applyNumberFormat="1" applyFont="1" applyFill="1" applyBorder="1" applyAlignment="1" applyProtection="1">
      <alignment horizontal="center" vertical="center"/>
      <protection locked="0"/>
    </xf>
    <xf numFmtId="0" fontId="9" fillId="15" borderId="25" xfId="0" applyNumberFormat="1" applyFont="1" applyFill="1" applyBorder="1" applyAlignment="1" applyProtection="1">
      <alignment horizontal="center" vertical="center"/>
    </xf>
    <xf numFmtId="0" fontId="9" fillId="15" borderId="26" xfId="0" applyNumberFormat="1" applyFont="1" applyFill="1" applyBorder="1" applyAlignment="1" applyProtection="1">
      <alignment horizontal="center" vertical="center"/>
    </xf>
    <xf numFmtId="0" fontId="23" fillId="15" borderId="25" xfId="0" applyNumberFormat="1" applyFont="1" applyFill="1" applyBorder="1" applyAlignment="1" applyProtection="1">
      <alignment horizontal="center" vertical="center"/>
    </xf>
    <xf numFmtId="0" fontId="23" fillId="15" borderId="27" xfId="0" applyNumberFormat="1" applyFont="1" applyFill="1" applyBorder="1" applyAlignment="1" applyProtection="1">
      <alignment horizontal="center" vertical="center"/>
    </xf>
    <xf numFmtId="0" fontId="23" fillId="15" borderId="26" xfId="0" applyNumberFormat="1" applyFont="1" applyFill="1" applyBorder="1" applyAlignment="1" applyProtection="1">
      <alignment horizontal="center" vertical="center"/>
    </xf>
    <xf numFmtId="0" fontId="1" fillId="13" borderId="8" xfId="0" applyNumberFormat="1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/>
    </xf>
    <xf numFmtId="0" fontId="10" fillId="14" borderId="8" xfId="0" applyFont="1" applyFill="1" applyBorder="1" applyAlignment="1" applyProtection="1">
      <alignment horizontal="center"/>
    </xf>
    <xf numFmtId="0" fontId="10" fillId="14" borderId="9" xfId="0" applyFont="1" applyFill="1" applyBorder="1" applyAlignment="1" applyProtection="1">
      <alignment horizontal="center"/>
    </xf>
    <xf numFmtId="0" fontId="10" fillId="14" borderId="12" xfId="0" applyFont="1" applyFill="1" applyBorder="1" applyAlignment="1" applyProtection="1">
      <alignment horizontal="center"/>
    </xf>
    <xf numFmtId="0" fontId="10" fillId="14" borderId="13" xfId="0" applyFont="1" applyFill="1" applyBorder="1" applyAlignment="1" applyProtection="1">
      <alignment horizontal="center"/>
    </xf>
    <xf numFmtId="0" fontId="10" fillId="14" borderId="14" xfId="0" applyFont="1" applyFill="1" applyBorder="1" applyAlignment="1" applyProtection="1">
      <alignment horizontal="center"/>
    </xf>
    <xf numFmtId="20" fontId="12" fillId="0" borderId="7" xfId="0" applyNumberFormat="1" applyFont="1" applyBorder="1" applyAlignment="1" applyProtection="1">
      <alignment horizontal="center" vertical="center" wrapText="1"/>
    </xf>
    <xf numFmtId="20" fontId="12" fillId="0" borderId="8" xfId="0" applyNumberFormat="1" applyFont="1" applyBorder="1" applyAlignment="1" applyProtection="1">
      <alignment horizontal="center" vertical="center" wrapText="1"/>
    </xf>
    <xf numFmtId="20" fontId="12" fillId="0" borderId="10" xfId="0" applyNumberFormat="1" applyFont="1" applyBorder="1" applyAlignment="1" applyProtection="1">
      <alignment horizontal="center" vertical="center" wrapText="1"/>
    </xf>
    <xf numFmtId="20" fontId="12" fillId="0" borderId="0" xfId="0" applyNumberFormat="1" applyFont="1" applyBorder="1" applyAlignment="1" applyProtection="1">
      <alignment horizontal="center" vertical="center" wrapText="1"/>
    </xf>
    <xf numFmtId="20" fontId="12" fillId="0" borderId="12" xfId="0" applyNumberFormat="1" applyFont="1" applyBorder="1" applyAlignment="1" applyProtection="1">
      <alignment horizontal="center" vertical="center" wrapText="1"/>
    </xf>
    <xf numFmtId="20" fontId="12" fillId="0" borderId="13" xfId="0" applyNumberFormat="1" applyFont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" fillId="13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20" fontId="12" fillId="0" borderId="39" xfId="0" applyNumberFormat="1" applyFont="1" applyBorder="1" applyAlignment="1" applyProtection="1">
      <alignment horizontal="center" vertical="center" wrapText="1"/>
    </xf>
    <xf numFmtId="20" fontId="12" fillId="0" borderId="34" xfId="0" applyNumberFormat="1" applyFont="1" applyBorder="1" applyAlignment="1" applyProtection="1">
      <alignment horizontal="center" vertical="center" wrapText="1"/>
    </xf>
    <xf numFmtId="20" fontId="12" fillId="0" borderId="36" xfId="0" applyNumberFormat="1" applyFont="1" applyBorder="1" applyAlignment="1" applyProtection="1">
      <alignment horizontal="center" vertical="center" wrapText="1"/>
    </xf>
    <xf numFmtId="20" fontId="12" fillId="0" borderId="1" xfId="0" applyNumberFormat="1" applyFont="1" applyBorder="1" applyAlignment="1" applyProtection="1">
      <alignment horizontal="center" vertical="center" wrapText="1"/>
    </xf>
    <xf numFmtId="20" fontId="12" fillId="0" borderId="37" xfId="0" applyNumberFormat="1" applyFont="1" applyBorder="1" applyAlignment="1" applyProtection="1">
      <alignment horizontal="center" vertical="center" wrapText="1"/>
    </xf>
    <xf numFmtId="20" fontId="12" fillId="0" borderId="29" xfId="0" applyNumberFormat="1" applyFont="1" applyBorder="1" applyAlignment="1" applyProtection="1">
      <alignment horizontal="center" vertical="center" wrapText="1"/>
    </xf>
    <xf numFmtId="0" fontId="23" fillId="15" borderId="7" xfId="0" applyNumberFormat="1" applyFont="1" applyFill="1" applyBorder="1" applyAlignment="1" applyProtection="1">
      <alignment horizontal="center" vertical="center"/>
    </xf>
    <xf numFmtId="0" fontId="23" fillId="15" borderId="8" xfId="0" applyNumberFormat="1" applyFont="1" applyFill="1" applyBorder="1" applyAlignment="1" applyProtection="1">
      <alignment horizontal="center" vertical="center"/>
    </xf>
    <xf numFmtId="0" fontId="23" fillId="15" borderId="9" xfId="0" applyNumberFormat="1" applyFont="1" applyFill="1" applyBorder="1" applyAlignment="1" applyProtection="1">
      <alignment horizontal="center" vertical="center"/>
    </xf>
    <xf numFmtId="0" fontId="4" fillId="7" borderId="21" xfId="0" applyNumberFormat="1" applyFont="1" applyFill="1" applyBorder="1" applyAlignment="1" applyProtection="1">
      <alignment horizontal="center" vertical="center"/>
      <protection locked="0"/>
    </xf>
    <xf numFmtId="0" fontId="4" fillId="7" borderId="22" xfId="0" applyNumberFormat="1" applyFont="1" applyFill="1" applyBorder="1" applyAlignment="1" applyProtection="1">
      <alignment horizontal="center" vertical="center"/>
      <protection locked="0"/>
    </xf>
    <xf numFmtId="0" fontId="4" fillId="7" borderId="37" xfId="0" applyNumberFormat="1" applyFont="1" applyFill="1" applyBorder="1" applyAlignment="1" applyProtection="1">
      <alignment horizontal="center" vertical="center"/>
      <protection locked="0"/>
    </xf>
    <xf numFmtId="0" fontId="27" fillId="16" borderId="46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/>
    </xf>
    <xf numFmtId="0" fontId="27" fillId="16" borderId="45" xfId="0" applyFont="1" applyFill="1" applyBorder="1" applyAlignment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vertical="center"/>
    </xf>
    <xf numFmtId="0" fontId="12" fillId="3" borderId="1" xfId="0" applyNumberFormat="1" applyFont="1" applyFill="1" applyBorder="1" applyAlignment="1" applyProtection="1">
      <alignment vertical="center"/>
    </xf>
    <xf numFmtId="0" fontId="12" fillId="5" borderId="1" xfId="0" applyNumberFormat="1" applyFont="1" applyFill="1" applyBorder="1" applyAlignment="1" applyProtection="1">
      <alignment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2" xfId="0" applyFont="1" applyFill="1" applyBorder="1" applyAlignment="1" applyProtection="1">
      <alignment horizontal="center" vertical="center"/>
    </xf>
    <xf numFmtId="0" fontId="10" fillId="14" borderId="13" xfId="0" applyFont="1" applyFill="1" applyBorder="1" applyAlignment="1" applyProtection="1">
      <alignment horizontal="center" vertical="center"/>
    </xf>
    <xf numFmtId="0" fontId="10" fillId="14" borderId="14" xfId="0" applyFont="1" applyFill="1" applyBorder="1" applyAlignment="1" applyProtection="1">
      <alignment horizontal="center" vertical="center"/>
    </xf>
    <xf numFmtId="0" fontId="9" fillId="15" borderId="7" xfId="0" applyNumberFormat="1" applyFont="1" applyFill="1" applyBorder="1" applyAlignment="1" applyProtection="1">
      <alignment horizontal="center" vertical="center"/>
    </xf>
    <xf numFmtId="0" fontId="9" fillId="15" borderId="9" xfId="0" applyNumberFormat="1" applyFont="1" applyFill="1" applyBorder="1" applyAlignment="1" applyProtection="1">
      <alignment horizontal="center" vertical="center"/>
    </xf>
    <xf numFmtId="0" fontId="12" fillId="6" borderId="1" xfId="0" applyNumberFormat="1" applyFont="1" applyFill="1" applyBorder="1" applyAlignment="1" applyProtection="1">
      <alignment vertical="center" textRotation="90"/>
    </xf>
    <xf numFmtId="0" fontId="12" fillId="5" borderId="1" xfId="0" applyNumberFormat="1" applyFont="1" applyFill="1" applyBorder="1" applyAlignment="1" applyProtection="1">
      <alignment vertical="center" textRotation="90"/>
    </xf>
    <xf numFmtId="0" fontId="12" fillId="3" borderId="1" xfId="0" applyNumberFormat="1" applyFont="1" applyFill="1" applyBorder="1" applyAlignment="1" applyProtection="1">
      <alignment vertical="center" textRotation="90"/>
    </xf>
    <xf numFmtId="0" fontId="12" fillId="6" borderId="1" xfId="0" applyNumberFormat="1" applyFont="1" applyFill="1" applyBorder="1" applyAlignment="1" applyProtection="1">
      <alignment vertical="center"/>
    </xf>
    <xf numFmtId="0" fontId="15" fillId="5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vertical="center" textRotation="90"/>
    </xf>
    <xf numFmtId="0" fontId="12" fillId="6" borderId="1" xfId="0" applyFont="1" applyFill="1" applyBorder="1" applyAlignment="1" applyProtection="1">
      <alignment vertical="center" textRotation="90"/>
    </xf>
    <xf numFmtId="0" fontId="28" fillId="4" borderId="1" xfId="0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vertical="center" textRotation="90"/>
    </xf>
    <xf numFmtId="0" fontId="12" fillId="4" borderId="1" xfId="0" applyNumberFormat="1" applyFont="1" applyFill="1" applyBorder="1" applyAlignment="1" applyProtection="1">
      <alignment vertical="center" textRotation="90"/>
    </xf>
    <xf numFmtId="0" fontId="1" fillId="4" borderId="22" xfId="0" applyNumberFormat="1" applyFont="1" applyFill="1" applyBorder="1" applyAlignment="1" applyProtection="1">
      <alignment horizontal="center" vertical="center"/>
    </xf>
    <xf numFmtId="0" fontId="1" fillId="4" borderId="24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9" fillId="15" borderId="27" xfId="0" applyNumberFormat="1" applyFont="1" applyFill="1" applyBorder="1" applyAlignment="1" applyProtection="1">
      <alignment horizontal="center" vertical="center"/>
    </xf>
    <xf numFmtId="0" fontId="9" fillId="15" borderId="40" xfId="0" applyNumberFormat="1" applyFont="1" applyFill="1" applyBorder="1" applyAlignment="1" applyProtection="1">
      <alignment horizontal="center" vertical="center"/>
    </xf>
    <xf numFmtId="0" fontId="9" fillId="15" borderId="41" xfId="0" applyNumberFormat="1" applyFont="1" applyFill="1" applyBorder="1" applyAlignment="1" applyProtection="1">
      <alignment horizontal="center" vertical="center"/>
    </xf>
    <xf numFmtId="49" fontId="1" fillId="0" borderId="39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vertical="center" textRotation="90"/>
    </xf>
    <xf numFmtId="0" fontId="10" fillId="14" borderId="7" xfId="0" applyNumberFormat="1" applyFont="1" applyFill="1" applyBorder="1" applyAlignment="1" applyProtection="1">
      <alignment horizontal="center" vertical="center"/>
    </xf>
    <xf numFmtId="0" fontId="10" fillId="14" borderId="8" xfId="0" applyNumberFormat="1" applyFont="1" applyFill="1" applyBorder="1" applyAlignment="1" applyProtection="1">
      <alignment horizontal="center" vertical="center"/>
    </xf>
    <xf numFmtId="0" fontId="10" fillId="14" borderId="9" xfId="0" applyNumberFormat="1" applyFont="1" applyFill="1" applyBorder="1" applyAlignment="1" applyProtection="1">
      <alignment horizontal="center" vertical="center"/>
    </xf>
    <xf numFmtId="0" fontId="10" fillId="14" borderId="12" xfId="0" applyNumberFormat="1" applyFont="1" applyFill="1" applyBorder="1" applyAlignment="1" applyProtection="1">
      <alignment horizontal="center" vertical="center"/>
    </xf>
    <xf numFmtId="0" fontId="10" fillId="14" borderId="13" xfId="0" applyNumberFormat="1" applyFont="1" applyFill="1" applyBorder="1" applyAlignment="1" applyProtection="1">
      <alignment horizontal="center" vertical="center"/>
    </xf>
    <xf numFmtId="0" fontId="10" fillId="14" borderId="1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/>
    </xf>
    <xf numFmtId="0" fontId="1" fillId="0" borderId="8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49" fontId="24" fillId="15" borderId="25" xfId="0" applyNumberFormat="1" applyFont="1" applyFill="1" applyBorder="1" applyAlignment="1" applyProtection="1">
      <alignment horizontal="center" vertical="center"/>
    </xf>
    <xf numFmtId="49" fontId="24" fillId="15" borderId="27" xfId="0" applyNumberFormat="1" applyFont="1" applyFill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0" fontId="1" fillId="4" borderId="21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28" fillId="6" borderId="1" xfId="0" applyNumberFormat="1" applyFont="1" applyFill="1" applyBorder="1" applyAlignment="1" applyProtection="1">
      <alignment horizontal="center"/>
    </xf>
    <xf numFmtId="0" fontId="9" fillId="15" borderId="15" xfId="0" applyNumberFormat="1" applyFont="1" applyFill="1" applyBorder="1" applyAlignment="1" applyProtection="1">
      <alignment horizontal="center" vertical="center"/>
    </xf>
    <xf numFmtId="0" fontId="9" fillId="15" borderId="0" xfId="0" applyNumberFormat="1" applyFont="1" applyFill="1" applyBorder="1" applyAlignment="1" applyProtection="1">
      <alignment horizontal="center" vertical="center"/>
    </xf>
    <xf numFmtId="0" fontId="9" fillId="15" borderId="3" xfId="0" applyNumberFormat="1" applyFont="1" applyFill="1" applyBorder="1" applyAlignment="1" applyProtection="1">
      <alignment horizontal="center" vertical="center"/>
    </xf>
    <xf numFmtId="0" fontId="28" fillId="5" borderId="1" xfId="0" applyNumberFormat="1" applyFont="1" applyFill="1" applyBorder="1" applyAlignment="1" applyProtection="1">
      <alignment horizontal="center"/>
    </xf>
    <xf numFmtId="0" fontId="28" fillId="3" borderId="1" xfId="0" applyNumberFormat="1" applyFont="1" applyFill="1" applyBorder="1" applyAlignment="1" applyProtection="1">
      <alignment horizontal="center"/>
    </xf>
    <xf numFmtId="0" fontId="1" fillId="4" borderId="18" xfId="0" applyNumberFormat="1" applyFont="1" applyFill="1" applyBorder="1" applyAlignment="1" applyProtection="1">
      <alignment horizontal="center" vertical="center"/>
    </xf>
    <xf numFmtId="0" fontId="1" fillId="4" borderId="32" xfId="0" applyNumberFormat="1" applyFont="1" applyFill="1" applyBorder="1" applyAlignment="1" applyProtection="1">
      <alignment horizontal="center" vertical="center"/>
    </xf>
    <xf numFmtId="0" fontId="9" fillId="15" borderId="11" xfId="0" applyNumberFormat="1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 applyProtection="1">
      <alignment horizontal="center" vertical="center"/>
    </xf>
    <xf numFmtId="0" fontId="1" fillId="3" borderId="22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31" xfId="0" applyNumberFormat="1" applyFont="1" applyFill="1" applyBorder="1" applyAlignment="1" applyProtection="1">
      <alignment horizontal="center" vertical="center"/>
    </xf>
    <xf numFmtId="0" fontId="1" fillId="3" borderId="18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3" borderId="32" xfId="0" applyNumberFormat="1" applyFont="1" applyFill="1" applyBorder="1" applyAlignment="1" applyProtection="1">
      <alignment horizontal="center" vertical="center"/>
    </xf>
    <xf numFmtId="0" fontId="19" fillId="14" borderId="25" xfId="0" applyFont="1" applyFill="1" applyBorder="1" applyAlignment="1" applyProtection="1">
      <alignment horizontal="center" vertical="center"/>
    </xf>
    <xf numFmtId="0" fontId="19" fillId="14" borderId="27" xfId="0" applyFont="1" applyFill="1" applyBorder="1" applyAlignment="1" applyProtection="1">
      <alignment horizontal="center" vertical="center"/>
    </xf>
    <xf numFmtId="0" fontId="1" fillId="5" borderId="21" xfId="0" applyNumberFormat="1" applyFont="1" applyFill="1" applyBorder="1" applyAlignment="1" applyProtection="1">
      <alignment horizontal="center" vertical="center"/>
    </xf>
    <xf numFmtId="0" fontId="1" fillId="5" borderId="22" xfId="0" applyNumberFormat="1" applyFont="1" applyFill="1" applyBorder="1" applyAlignment="1" applyProtection="1">
      <alignment horizontal="center" vertical="center"/>
    </xf>
    <xf numFmtId="0" fontId="1" fillId="6" borderId="6" xfId="0" applyNumberFormat="1" applyFont="1" applyFill="1" applyBorder="1" applyAlignment="1" applyProtection="1">
      <alignment horizontal="center" vertical="center"/>
    </xf>
    <xf numFmtId="0" fontId="1" fillId="6" borderId="2" xfId="0" applyNumberFormat="1" applyFont="1" applyFill="1" applyBorder="1" applyAlignment="1" applyProtection="1">
      <alignment horizontal="center" vertical="center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8" xfId="0" applyNumberFormat="1" applyFont="1" applyFill="1" applyBorder="1" applyAlignment="1" applyProtection="1">
      <alignment horizontal="center" vertical="center"/>
    </xf>
    <xf numFmtId="0" fontId="1" fillId="6" borderId="22" xfId="0" applyNumberFormat="1" applyFont="1" applyFill="1" applyBorder="1" applyAlignment="1" applyProtection="1">
      <alignment horizontal="center" vertical="center"/>
    </xf>
    <xf numFmtId="0" fontId="1" fillId="6" borderId="24" xfId="0" applyNumberFormat="1" applyFont="1" applyFill="1" applyBorder="1" applyAlignment="1" applyProtection="1">
      <alignment horizontal="center" vertical="center"/>
    </xf>
    <xf numFmtId="0" fontId="1" fillId="6" borderId="5" xfId="0" applyNumberFormat="1" applyFont="1" applyFill="1" applyBorder="1" applyAlignment="1" applyProtection="1">
      <alignment horizontal="center" vertical="center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21" xfId="0" applyNumberFormat="1" applyFont="1" applyFill="1" applyBorder="1" applyAlignment="1" applyProtection="1">
      <alignment horizontal="center" vertical="center"/>
    </xf>
    <xf numFmtId="0" fontId="9" fillId="15" borderId="10" xfId="0" applyNumberFormat="1" applyFont="1" applyFill="1" applyBorder="1" applyAlignment="1" applyProtection="1">
      <alignment horizontal="center" vertical="center"/>
    </xf>
    <xf numFmtId="0" fontId="9" fillId="15" borderId="8" xfId="0" applyNumberFormat="1" applyFont="1" applyFill="1" applyBorder="1" applyAlignment="1" applyProtection="1">
      <alignment horizontal="center" vertical="center"/>
    </xf>
    <xf numFmtId="0" fontId="9" fillId="15" borderId="38" xfId="0" applyNumberFormat="1" applyFont="1" applyFill="1" applyBorder="1" applyAlignment="1" applyProtection="1">
      <alignment horizontal="center" vertical="center"/>
    </xf>
    <xf numFmtId="0" fontId="9" fillId="15" borderId="33" xfId="0" applyNumberFormat="1" applyFont="1" applyFill="1" applyBorder="1" applyAlignment="1" applyProtection="1">
      <alignment horizontal="center" vertical="center"/>
    </xf>
    <xf numFmtId="20" fontId="7" fillId="15" borderId="7" xfId="0" applyNumberFormat="1" applyFont="1" applyFill="1" applyBorder="1" applyAlignment="1" applyProtection="1">
      <alignment horizontal="center" vertical="center"/>
    </xf>
    <xf numFmtId="20" fontId="7" fillId="15" borderId="9" xfId="0" applyNumberFormat="1" applyFont="1" applyFill="1" applyBorder="1" applyAlignment="1" applyProtection="1">
      <alignment horizontal="center" vertical="center"/>
    </xf>
    <xf numFmtId="20" fontId="7" fillId="15" borderId="10" xfId="0" applyNumberFormat="1" applyFont="1" applyFill="1" applyBorder="1" applyAlignment="1" applyProtection="1">
      <alignment horizontal="center" vertical="center"/>
    </xf>
    <xf numFmtId="20" fontId="7" fillId="15" borderId="11" xfId="0" applyNumberFormat="1" applyFont="1" applyFill="1" applyBorder="1" applyAlignment="1" applyProtection="1">
      <alignment horizontal="center" vertical="center"/>
    </xf>
    <xf numFmtId="20" fontId="7" fillId="15" borderId="12" xfId="0" applyNumberFormat="1" applyFont="1" applyFill="1" applyBorder="1" applyAlignment="1" applyProtection="1">
      <alignment horizontal="center" vertical="center"/>
    </xf>
    <xf numFmtId="20" fontId="7" fillId="15" borderId="14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1" fillId="5" borderId="5" xfId="0" applyNumberFormat="1" applyFont="1" applyFill="1" applyBorder="1" applyAlignment="1" applyProtection="1">
      <alignment horizontal="center" vertical="center"/>
    </xf>
    <xf numFmtId="0" fontId="1" fillId="5" borderId="18" xfId="0" applyNumberFormat="1" applyFont="1" applyFill="1" applyBorder="1" applyAlignment="1" applyProtection="1">
      <alignment horizontal="center" vertical="center"/>
    </xf>
    <xf numFmtId="0" fontId="1" fillId="5" borderId="32" xfId="0" applyNumberFormat="1" applyFont="1" applyFill="1" applyBorder="1" applyAlignment="1" applyProtection="1">
      <alignment horizontal="center" vertical="center"/>
    </xf>
    <xf numFmtId="0" fontId="1" fillId="5" borderId="6" xfId="0" applyNumberFormat="1" applyFont="1" applyFill="1" applyBorder="1" applyAlignment="1" applyProtection="1">
      <alignment horizontal="center" vertical="center"/>
    </xf>
    <xf numFmtId="0" fontId="1" fillId="5" borderId="24" xfId="0" applyNumberFormat="1" applyFont="1" applyFill="1" applyBorder="1" applyAlignment="1" applyProtection="1">
      <alignment horizontal="center" vertical="center"/>
    </xf>
    <xf numFmtId="0" fontId="10" fillId="14" borderId="42" xfId="0" applyNumberFormat="1" applyFont="1" applyFill="1" applyBorder="1" applyAlignment="1" applyProtection="1">
      <alignment horizontal="center" vertical="center"/>
    </xf>
    <xf numFmtId="0" fontId="10" fillId="14" borderId="43" xfId="0" applyNumberFormat="1" applyFont="1" applyFill="1" applyBorder="1" applyAlignment="1" applyProtection="1">
      <alignment horizontal="center" vertical="center"/>
    </xf>
    <xf numFmtId="0" fontId="10" fillId="14" borderId="44" xfId="0" applyNumberFormat="1" applyFont="1" applyFill="1" applyBorder="1" applyAlignment="1" applyProtection="1">
      <alignment horizontal="center" vertical="center"/>
    </xf>
    <xf numFmtId="0" fontId="1" fillId="13" borderId="7" xfId="0" applyNumberFormat="1" applyFont="1" applyFill="1" applyBorder="1" applyAlignment="1" applyProtection="1">
      <alignment horizontal="center" vertical="center"/>
    </xf>
    <xf numFmtId="20" fontId="7" fillId="15" borderId="8" xfId="0" applyNumberFormat="1" applyFont="1" applyFill="1" applyBorder="1" applyAlignment="1" applyProtection="1">
      <alignment horizontal="center" vertical="center"/>
    </xf>
    <xf numFmtId="20" fontId="7" fillId="15" borderId="0" xfId="0" applyNumberFormat="1" applyFont="1" applyFill="1" applyBorder="1" applyAlignment="1" applyProtection="1">
      <alignment horizontal="center" vertical="center"/>
    </xf>
    <xf numFmtId="20" fontId="7" fillId="15" borderId="13" xfId="0" applyNumberFormat="1" applyFont="1" applyFill="1" applyBorder="1" applyAlignment="1" applyProtection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1" fillId="5" borderId="31" xfId="0" applyNumberFormat="1" applyFont="1" applyFill="1" applyBorder="1" applyAlignment="1" applyProtection="1">
      <alignment horizontal="center" vertical="center"/>
    </xf>
    <xf numFmtId="0" fontId="1" fillId="4" borderId="31" xfId="0" applyNumberFormat="1" applyFont="1" applyFill="1" applyBorder="1" applyAlignment="1" applyProtection="1">
      <alignment horizontal="center" vertical="center"/>
    </xf>
  </cellXfs>
  <cellStyles count="3">
    <cellStyle name="Gevolgde hyper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BG64"/>
  <sheetViews>
    <sheetView tabSelected="1" zoomScale="85" zoomScaleNormal="85" zoomScalePageLayoutView="85" workbookViewId="0">
      <selection activeCell="F25" sqref="F25:G25"/>
    </sheetView>
  </sheetViews>
  <sheetFormatPr baseColWidth="10" defaultColWidth="8.83203125" defaultRowHeight="14" x14ac:dyDescent="0.15"/>
  <cols>
    <col min="1" max="1" width="4.33203125" style="78" bestFit="1" customWidth="1"/>
    <col min="2" max="7" width="3.6640625" style="78" customWidth="1"/>
    <col min="8" max="8" width="3.6640625" style="94" customWidth="1"/>
    <col min="9" max="9" width="3.5" style="4" customWidth="1"/>
    <col min="10" max="11" width="3.6640625" style="94" customWidth="1"/>
    <col min="12" max="12" width="3.6640625" style="78" customWidth="1"/>
    <col min="13" max="13" width="3.5" style="78" customWidth="1"/>
    <col min="14" max="15" width="4.33203125" style="78" bestFit="1" customWidth="1"/>
    <col min="16" max="17" width="3.5" style="78" customWidth="1"/>
    <col min="18" max="18" width="3.6640625" style="78" customWidth="1"/>
    <col min="19" max="19" width="3.6640625" style="95" customWidth="1"/>
    <col min="20" max="20" width="3.6640625" style="3" customWidth="1"/>
    <col min="21" max="25" width="3.6640625" style="78" customWidth="1"/>
    <col min="26" max="26" width="3.6640625" style="94" customWidth="1"/>
    <col min="27" max="27" width="3.6640625" style="3" customWidth="1"/>
    <col min="28" max="28" width="3.6640625" style="94" customWidth="1"/>
    <col min="29" max="29" width="6.6640625" style="78" bestFit="1" customWidth="1"/>
    <col min="30" max="30" width="4.33203125" style="78" bestFit="1" customWidth="1"/>
    <col min="31" max="42" width="3.6640625" style="78" customWidth="1"/>
    <col min="43" max="43" width="6.6640625" style="78" bestFit="1" customWidth="1"/>
    <col min="44" max="44" width="4.33203125" style="78" bestFit="1" customWidth="1"/>
    <col min="45" max="52" width="3.6640625" style="78" customWidth="1"/>
    <col min="53" max="53" width="3.33203125" style="78" customWidth="1"/>
    <col min="54" max="54" width="3.5" style="78" customWidth="1"/>
    <col min="55" max="55" width="4.33203125" style="78" customWidth="1"/>
    <col min="56" max="56" width="3.5" style="78" customWidth="1"/>
    <col min="57" max="57" width="8.1640625" style="78" customWidth="1"/>
    <col min="58" max="58" width="8.83203125" style="78"/>
    <col min="59" max="59" width="5.33203125" style="78" customWidth="1"/>
    <col min="60" max="16384" width="8.83203125" style="78"/>
  </cols>
  <sheetData>
    <row r="1" spans="1:59" ht="65.25" customHeight="1" thickBot="1" x14ac:dyDescent="0.2">
      <c r="A1" s="271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107"/>
      <c r="AZ1" s="107"/>
      <c r="BA1" s="107"/>
      <c r="BB1" s="107"/>
      <c r="BC1" s="108"/>
      <c r="BD1" s="108"/>
      <c r="BE1" s="108"/>
      <c r="BF1" s="108"/>
      <c r="BG1" s="109"/>
    </row>
    <row r="2" spans="1:59" s="79" customFormat="1" ht="25.5" customHeight="1" x14ac:dyDescent="0.15">
      <c r="A2" s="102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4"/>
      <c r="AZ2" s="104"/>
      <c r="BA2" s="104"/>
      <c r="BB2" s="104"/>
      <c r="BC2" s="104"/>
      <c r="BD2" s="104"/>
      <c r="BE2" s="104"/>
      <c r="BF2" s="104"/>
    </row>
    <row r="3" spans="1:59" s="45" customFormat="1" ht="21" customHeight="1" x14ac:dyDescent="0.15">
      <c r="A3" s="103"/>
      <c r="B3" s="219" t="str">
        <f>IF(Vertaling!B1 = "Nederlands",Vertaling!$A$7,Vertaling!$B$7)</f>
        <v>Position</v>
      </c>
      <c r="C3" s="230" t="str">
        <f>IF(Vertaling!B1 = "Nederlands",Vertaling!$A$3,Vertaling!$B$3)</f>
        <v>Group A</v>
      </c>
      <c r="D3" s="230"/>
      <c r="E3" s="230"/>
      <c r="F3" s="230"/>
      <c r="G3" s="230"/>
      <c r="H3" s="230"/>
      <c r="I3" s="199" t="s">
        <v>19</v>
      </c>
      <c r="J3" s="199" t="s">
        <v>20</v>
      </c>
      <c r="K3" s="199" t="s">
        <v>2</v>
      </c>
      <c r="L3" s="220" t="str">
        <f>IF(Vertaling!$B$1 = "Nederlands",Vertaling!$A$8,Vertaling!$B$8)</f>
        <v>Win</v>
      </c>
      <c r="M3" s="220" t="str">
        <f>IF(Vertaling!$B$1 = "Nederlands",Vertaling!$A$9,Vertaling!$B$9)</f>
        <v>Draw</v>
      </c>
      <c r="N3" s="220" t="str">
        <f>IF(Vertaling!$B$1 = "Nederlands",Vertaling!$A$10,Vertaling!$B$10)</f>
        <v>Loss</v>
      </c>
      <c r="O3" s="220" t="str">
        <f>IF(Vertaling!$B$1 = "Nederlands",Vertaling!$A$11,Vertaling!$B$11)</f>
        <v>Goals diff.</v>
      </c>
      <c r="P3" s="232" t="str">
        <f>IF(Vertaling!B1 = "Nederlands",Vertaling!$A$7,Vertaling!$B$7)</f>
        <v>Position</v>
      </c>
      <c r="Q3" s="231" t="str">
        <f>IF(Vertaling!B1 = "Nederlands",Vertaling!$A$4,Vertaling!$B$4)</f>
        <v>Group B</v>
      </c>
      <c r="R3" s="231"/>
      <c r="S3" s="231"/>
      <c r="T3" s="231"/>
      <c r="U3" s="231"/>
      <c r="V3" s="231"/>
      <c r="W3" s="231"/>
      <c r="X3" s="200" t="s">
        <v>19</v>
      </c>
      <c r="Y3" s="200" t="s">
        <v>20</v>
      </c>
      <c r="Z3" s="200" t="s">
        <v>2</v>
      </c>
      <c r="AA3" s="212" t="str">
        <f>IF(Vertaling!$B$1 = "Nederlands",Vertaling!$A$8,Vertaling!$B$8)</f>
        <v>Win</v>
      </c>
      <c r="AB3" s="212" t="str">
        <f>IF(Vertaling!$B$1 = "Nederlands",Vertaling!$A$9,Vertaling!$B$9)</f>
        <v>Draw</v>
      </c>
      <c r="AC3" s="212" t="str">
        <f>IF(Vertaling!$B$1 = "Nederlands",Vertaling!$A$10,Vertaling!$B$10)</f>
        <v>Loss</v>
      </c>
      <c r="AD3" s="212" t="str">
        <f>IF(Vertaling!$B$1 = "Nederlands",Vertaling!$A$11,Vertaling!$B$11)</f>
        <v>Goals diff.</v>
      </c>
      <c r="AE3" s="216" t="str">
        <f>IF(Vertaling!B1 = "Nederlands",Vertaling!$A$7,Vertaling!$B$7)</f>
        <v>Position</v>
      </c>
      <c r="AF3" s="214" t="str">
        <f>IF(Vertaling!B1 = "Nederlands",Vertaling!$A$5,Vertaling!$B$5)</f>
        <v>Group C</v>
      </c>
      <c r="AG3" s="214"/>
      <c r="AH3" s="214"/>
      <c r="AI3" s="214"/>
      <c r="AJ3" s="214"/>
      <c r="AK3" s="214"/>
      <c r="AL3" s="201" t="s">
        <v>19</v>
      </c>
      <c r="AM3" s="201" t="s">
        <v>20</v>
      </c>
      <c r="AN3" s="201" t="s">
        <v>2</v>
      </c>
      <c r="AO3" s="211" t="str">
        <f>IF(Vertaling!$B$1 = "Nederlands",Vertaling!$A$8,Vertaling!$B$8)</f>
        <v>Win</v>
      </c>
      <c r="AP3" s="211" t="str">
        <f>IF(Vertaling!$B$1 = "Nederlands",Vertaling!$A$9,Vertaling!$B$9)</f>
        <v>Draw</v>
      </c>
      <c r="AQ3" s="211" t="str">
        <f>IF(Vertaling!$B$1 = "Nederlands",Vertaling!$A$10,Vertaling!$B$10)</f>
        <v>Loss</v>
      </c>
      <c r="AR3" s="211" t="str">
        <f>IF(Vertaling!$B$1 = "Nederlands",Vertaling!$A$11,Vertaling!$B$11)</f>
        <v>Goals diff.</v>
      </c>
      <c r="AS3" s="217" t="str">
        <f>IF(Vertaling!B1 = "Nederlands",Vertaling!$A$7,Vertaling!$B$7)</f>
        <v>Position</v>
      </c>
      <c r="AT3" s="215" t="str">
        <f>IF(Vertaling!B1 = "Nederlands",Vertaling!$A$6,Vertaling!$B$6)</f>
        <v>Group D</v>
      </c>
      <c r="AU3" s="215"/>
      <c r="AV3" s="215"/>
      <c r="AW3" s="215"/>
      <c r="AX3" s="215"/>
      <c r="AY3" s="215"/>
      <c r="AZ3" s="213" t="s">
        <v>19</v>
      </c>
      <c r="BA3" s="213" t="s">
        <v>20</v>
      </c>
      <c r="BB3" s="213" t="s">
        <v>2</v>
      </c>
      <c r="BC3" s="210" t="str">
        <f>IF(Vertaling!$B$1 = "Nederlands",Vertaling!$A$8,Vertaling!$B$8)</f>
        <v>Win</v>
      </c>
      <c r="BD3" s="210" t="str">
        <f>IF(Vertaling!$B$1 = "Nederlands",Vertaling!$A$9,Vertaling!$B$9)</f>
        <v>Draw</v>
      </c>
      <c r="BE3" s="210" t="str">
        <f>IF(Vertaling!$B$1 = "Nederlands",Vertaling!$A$10,Vertaling!$B$10)</f>
        <v>Loss</v>
      </c>
      <c r="BF3" s="210" t="str">
        <f>IF(Vertaling!$B$1 = "Nederlands",Vertaling!$A$11,Vertaling!$B$11)</f>
        <v>Goals diff.</v>
      </c>
    </row>
    <row r="4" spans="1:59" s="45" customFormat="1" ht="20.25" customHeight="1" x14ac:dyDescent="0.15">
      <c r="A4" s="103"/>
      <c r="B4" s="219"/>
      <c r="C4" s="230"/>
      <c r="D4" s="230"/>
      <c r="E4" s="230"/>
      <c r="F4" s="230"/>
      <c r="G4" s="230"/>
      <c r="H4" s="230"/>
      <c r="I4" s="199"/>
      <c r="J4" s="199"/>
      <c r="K4" s="199"/>
      <c r="L4" s="220"/>
      <c r="M4" s="220"/>
      <c r="N4" s="220"/>
      <c r="O4" s="220"/>
      <c r="P4" s="232"/>
      <c r="Q4" s="231"/>
      <c r="R4" s="231"/>
      <c r="S4" s="231"/>
      <c r="T4" s="231"/>
      <c r="U4" s="231"/>
      <c r="V4" s="231"/>
      <c r="W4" s="231"/>
      <c r="X4" s="200"/>
      <c r="Y4" s="200"/>
      <c r="Z4" s="200"/>
      <c r="AA4" s="212"/>
      <c r="AB4" s="212"/>
      <c r="AC4" s="212"/>
      <c r="AD4" s="212"/>
      <c r="AE4" s="216"/>
      <c r="AF4" s="214"/>
      <c r="AG4" s="214"/>
      <c r="AH4" s="214"/>
      <c r="AI4" s="214"/>
      <c r="AJ4" s="214"/>
      <c r="AK4" s="214"/>
      <c r="AL4" s="201"/>
      <c r="AM4" s="201"/>
      <c r="AN4" s="201"/>
      <c r="AO4" s="211"/>
      <c r="AP4" s="211"/>
      <c r="AQ4" s="211"/>
      <c r="AR4" s="211"/>
      <c r="AS4" s="217"/>
      <c r="AT4" s="215"/>
      <c r="AU4" s="215"/>
      <c r="AV4" s="215"/>
      <c r="AW4" s="215"/>
      <c r="AX4" s="215"/>
      <c r="AY4" s="215"/>
      <c r="AZ4" s="213"/>
      <c r="BA4" s="213"/>
      <c r="BB4" s="213"/>
      <c r="BC4" s="210"/>
      <c r="BD4" s="210"/>
      <c r="BE4" s="210"/>
      <c r="BF4" s="210"/>
    </row>
    <row r="5" spans="1:59" s="45" customFormat="1" ht="21.75" customHeight="1" x14ac:dyDescent="0.15">
      <c r="A5" s="103"/>
      <c r="B5" s="219"/>
      <c r="C5" s="230"/>
      <c r="D5" s="230"/>
      <c r="E5" s="230"/>
      <c r="F5" s="230"/>
      <c r="G5" s="230"/>
      <c r="H5" s="230"/>
      <c r="I5" s="199"/>
      <c r="J5" s="199"/>
      <c r="K5" s="199"/>
      <c r="L5" s="220"/>
      <c r="M5" s="220"/>
      <c r="N5" s="220"/>
      <c r="O5" s="220"/>
      <c r="P5" s="232"/>
      <c r="Q5" s="231"/>
      <c r="R5" s="231"/>
      <c r="S5" s="231"/>
      <c r="T5" s="231"/>
      <c r="U5" s="231"/>
      <c r="V5" s="231"/>
      <c r="W5" s="231"/>
      <c r="X5" s="200"/>
      <c r="Y5" s="200"/>
      <c r="Z5" s="200"/>
      <c r="AA5" s="212"/>
      <c r="AB5" s="212"/>
      <c r="AC5" s="212"/>
      <c r="AD5" s="212"/>
      <c r="AE5" s="216"/>
      <c r="AF5" s="214"/>
      <c r="AG5" s="214"/>
      <c r="AH5" s="214"/>
      <c r="AI5" s="214"/>
      <c r="AJ5" s="214"/>
      <c r="AK5" s="214"/>
      <c r="AL5" s="201"/>
      <c r="AM5" s="201"/>
      <c r="AN5" s="201"/>
      <c r="AO5" s="211"/>
      <c r="AP5" s="211"/>
      <c r="AQ5" s="211"/>
      <c r="AR5" s="211"/>
      <c r="AS5" s="217"/>
      <c r="AT5" s="215"/>
      <c r="AU5" s="215"/>
      <c r="AV5" s="215"/>
      <c r="AW5" s="215"/>
      <c r="AX5" s="215"/>
      <c r="AY5" s="215"/>
      <c r="AZ5" s="213"/>
      <c r="BA5" s="213"/>
      <c r="BB5" s="213"/>
      <c r="BC5" s="210"/>
      <c r="BD5" s="210"/>
      <c r="BE5" s="210"/>
      <c r="BF5" s="210"/>
    </row>
    <row r="6" spans="1:59" s="20" customFormat="1" ht="25" customHeight="1" x14ac:dyDescent="0.15">
      <c r="A6" s="103"/>
      <c r="B6" s="117">
        <f ca="1">RANK(K6,$K$6:$K$9,0)</f>
        <v>1</v>
      </c>
      <c r="C6" s="218" t="s">
        <v>137</v>
      </c>
      <c r="D6" s="218"/>
      <c r="E6" s="218"/>
      <c r="F6" s="218"/>
      <c r="G6" s="218"/>
      <c r="H6" s="218"/>
      <c r="I6" s="12">
        <f ca="1">SUMIF($I$14:$N$19,C6,$W$14:$W$19)+SUMIF($P$14:$U$19,C6,$Y$14:$Y$19)</f>
        <v>0</v>
      </c>
      <c r="J6" s="12">
        <f ca="1">SUMIF($I$14:$N$19,C6,$Y$14:$Y$19)+SUMIF($P$14:$U$19,C6,$W$14:$W$19)</f>
        <v>0</v>
      </c>
      <c r="K6" s="61">
        <f ca="1">(L6*3)+M6+(I6*0.001)-(J6*0.001)</f>
        <v>0</v>
      </c>
      <c r="L6" s="13">
        <f>SUMPRODUCT(($I$14:$N$19=C6)*($AA$14:$AA$19=3))+SUMPRODUCT(($P$14:$U$19=C6)*($AC$14:$AC$19=3))</f>
        <v>0</v>
      </c>
      <c r="M6" s="13">
        <f>SUMPRODUCT(($I$14:$N$19=C6)*($AA$14:$AA$19=1))+SUMPRODUCT(($P$14:$U$19=C6)*($AC$14:$AC$19=1))</f>
        <v>0</v>
      </c>
      <c r="N6" s="13">
        <f>SUMPRODUCT(($I$14:$N$19=C6)*($AA$14:$AA$19=0))+SUMPRODUCT(($P$14:$U$19=C6)*($AC$14:$AC$19=0))</f>
        <v>0</v>
      </c>
      <c r="O6" s="118">
        <f ca="1">I6-J6</f>
        <v>0</v>
      </c>
      <c r="P6" s="119">
        <f ca="1">RANK(Z6,$Z$6:$Z$9,0)</f>
        <v>1</v>
      </c>
      <c r="Q6" s="259" t="s">
        <v>141</v>
      </c>
      <c r="R6" s="259"/>
      <c r="S6" s="259"/>
      <c r="T6" s="259"/>
      <c r="U6" s="259"/>
      <c r="V6" s="259"/>
      <c r="W6" s="259"/>
      <c r="X6" s="14">
        <f ca="1">SUMIF($AH$14:$AM$19,Q6,$AV$14:$AV$19)+SUMIF($AO$14:$AT$19,Q6,$AX$14:$AX$19)</f>
        <v>0</v>
      </c>
      <c r="Y6" s="14">
        <f ca="1">SUMIF($AH$14:$AM$19,Q6,$AX$14:$AX$19)+SUMIF($AO$14:$AT$19,Q6,$AV$14:$AV$19)</f>
        <v>0</v>
      </c>
      <c r="Z6" s="62">
        <f ca="1">(AA6*3)+AB6+(X6*0.001)-(Y6*0.001)</f>
        <v>0</v>
      </c>
      <c r="AA6" s="15">
        <f>SUMPRODUCT(($AH$14:$AM$19=Q6)*($AZ$14:$AZ$19=3))+SUMPRODUCT(($AO$14:$AT$19=Q6)*($BB$14:$BB$19=3))</f>
        <v>0</v>
      </c>
      <c r="AB6" s="15">
        <f>SUMPRODUCT(($AH$14:$AM$19=Q6)*($AZ$14:$AZ$19=1))+SUMPRODUCT(($AO$14:$AT$19=Q6)*($BB$14:$BB$19=1))</f>
        <v>0</v>
      </c>
      <c r="AC6" s="15">
        <f>SUMPRODUCT(($AH$14:$AM$19=Q6)*($AZ$14:$AZ$19=0))+SUMPRODUCT(($AO$14:$AT$19=Q6)*($BB$14:$BB$19=0))</f>
        <v>0</v>
      </c>
      <c r="AD6" s="120">
        <f ca="1">X6-Y6</f>
        <v>0</v>
      </c>
      <c r="AE6" s="121">
        <f ca="1">RANK(AN6,$AN$6:$AN$9,0)</f>
        <v>1</v>
      </c>
      <c r="AF6" s="258" t="s">
        <v>145</v>
      </c>
      <c r="AG6" s="258"/>
      <c r="AH6" s="258"/>
      <c r="AI6" s="258"/>
      <c r="AJ6" s="258"/>
      <c r="AK6" s="258"/>
      <c r="AL6" s="16">
        <f ca="1">SUMIF($I$22:$N$27,AF6,$W$22:$W$27)+SUMIF($P$22:$U$27,AF6,$Y$22:$Y$27)</f>
        <v>0</v>
      </c>
      <c r="AM6" s="16">
        <f ca="1">SUMIF($I$22:$N$27,AF6,$Y$22:$Y$27)+SUMIF($P$22:$U$27,AF6,$W$22:$W$27)</f>
        <v>0</v>
      </c>
      <c r="AN6" s="63">
        <f ca="1">(AO6*3)+AP6+(AL6*0.001)-(AM6*0.001)</f>
        <v>0</v>
      </c>
      <c r="AO6" s="17">
        <f>SUMPRODUCT(($I$22:$N$27=AF6)*($AA$22:$AA$27=3))+SUMPRODUCT(($P$22:$U$27=AF6)*($AC$22:$AC$27=3))</f>
        <v>0</v>
      </c>
      <c r="AP6" s="17">
        <f>SUMPRODUCT(($I$22:$N$27=AF6)*($AA$22:$AA$27=1))+SUMPRODUCT(($P$22:$U$27=AF6)*($AC$22:$AC$27=1))</f>
        <v>0</v>
      </c>
      <c r="AQ6" s="17">
        <f>SUMPRODUCT(($I$22:$N$27=AF6)*($AA$22:$AA$27=0))+SUMPRODUCT(($P$22:$U$27=AF6)*($AC$22:$AC$27=0))</f>
        <v>0</v>
      </c>
      <c r="AR6" s="122">
        <f ca="1">AL6-AM6</f>
        <v>0</v>
      </c>
      <c r="AS6" s="123">
        <f ca="1">RANK(BB6,$BB$6:$BB$9,0)</f>
        <v>1</v>
      </c>
      <c r="AT6" s="254" t="s">
        <v>149</v>
      </c>
      <c r="AU6" s="254"/>
      <c r="AV6" s="254"/>
      <c r="AW6" s="254"/>
      <c r="AX6" s="254"/>
      <c r="AY6" s="254"/>
      <c r="AZ6" s="18">
        <f ca="1">SUMIF($AH$22:$AM$27,AT6,$AV$22:$AV$27)+SUMIF($AO$22:$AT$27,AT6,$AX$22:$AX$27)</f>
        <v>0</v>
      </c>
      <c r="BA6" s="18">
        <f ca="1">SUMIF($AH$22:$AM$27,AT6,$AX$22:$AX$27)+SUMIF($AO$22:$AT$27,AT6,$AV$22:$AV$27)</f>
        <v>0</v>
      </c>
      <c r="BB6" s="64">
        <f ca="1">(BC6*3)+BD6+(AZ6*0.001)-(BA6*0.001)</f>
        <v>0</v>
      </c>
      <c r="BC6" s="19">
        <f>SUMPRODUCT(($AH$22:$AM$27=AT6)*($AZ$22:$AZ$27=3))+SUMPRODUCT(($AO$22:$AT$27=AT6)*($BB$22:$BB$27=3))</f>
        <v>0</v>
      </c>
      <c r="BD6" s="19">
        <f>SUMPRODUCT(($AH$22:$AM$27=AT6)*($AZ$22:$AZ$27=1))+SUMPRODUCT(($AO$22:$AT$27=AT6)*($BB$22:$BB$27=1))</f>
        <v>0</v>
      </c>
      <c r="BE6" s="19">
        <f>SUMPRODUCT(($AH$22:$AM$27=AT6)*($AZ$22:$AZ$27=0))+SUMPRODUCT(($AO$22:$AT$27=AT6)*($BB$22:$BB$27=0))</f>
        <v>0</v>
      </c>
      <c r="BF6" s="124">
        <f ca="1">AZ6-BA6</f>
        <v>0</v>
      </c>
    </row>
    <row r="7" spans="1:59" s="20" customFormat="1" ht="25" customHeight="1" x14ac:dyDescent="0.15">
      <c r="A7" s="103"/>
      <c r="B7" s="117">
        <f ca="1">RANK(K7,$K$6:$K$9,0)</f>
        <v>1</v>
      </c>
      <c r="C7" s="218" t="s">
        <v>138</v>
      </c>
      <c r="D7" s="218"/>
      <c r="E7" s="218"/>
      <c r="F7" s="218"/>
      <c r="G7" s="218"/>
      <c r="H7" s="218"/>
      <c r="I7" s="12">
        <f ca="1">SUMIF($I$14:$N$19,C7,$W$14:$W$19)+SUMIF($P$14:$U$19,C7,$Y$14:$Y$19)</f>
        <v>0</v>
      </c>
      <c r="J7" s="12">
        <f ca="1">SUMIF($I$14:$N$19,C7,$Y$14:$Y$19)+SUMIF($P$14:$U$19,C7,$W$14:$W$19)</f>
        <v>0</v>
      </c>
      <c r="K7" s="61">
        <f ca="1">(L7*3)+M7+(I7*0.001)-(J7*0.001)</f>
        <v>0</v>
      </c>
      <c r="L7" s="13">
        <f>SUMPRODUCT(($I$14:$N$19=C7)*($AA$14:$AA$19=3))+SUMPRODUCT(($P$14:$U$19=C7)*($AC$14:$AC$19=3))</f>
        <v>0</v>
      </c>
      <c r="M7" s="13">
        <f>SUMPRODUCT(($I$14:$N$19=C7)*($AA$14:$AA$19=1))+SUMPRODUCT(($P$14:$U$19=C7)*($AC$14:$AC$19=1))</f>
        <v>0</v>
      </c>
      <c r="N7" s="13">
        <f>SUMPRODUCT(($I$14:$N$19=C7)*($AA$14:$AA$19=0))+SUMPRODUCT(($P$14:$U$19=C7)*($AC$14:$AC$19=0))</f>
        <v>0</v>
      </c>
      <c r="O7" s="118">
        <f ca="1">I7-J7</f>
        <v>0</v>
      </c>
      <c r="P7" s="119">
        <f ca="1">RANK(Z7,$Z$6:$Z$9,0)</f>
        <v>1</v>
      </c>
      <c r="Q7" s="259" t="s">
        <v>142</v>
      </c>
      <c r="R7" s="259"/>
      <c r="S7" s="259"/>
      <c r="T7" s="259"/>
      <c r="U7" s="259"/>
      <c r="V7" s="259"/>
      <c r="W7" s="259"/>
      <c r="X7" s="14">
        <f ca="1">SUMIF($AH$14:$AM$19,Q7,$AV$14:$AV$19)+SUMIF($AO$14:$AT$19,Q7,$AX$14:$AX$19)</f>
        <v>0</v>
      </c>
      <c r="Y7" s="14">
        <f ca="1">SUMIF($AH$14:$AM$19,Q7,$AX$14:$AX$19)+SUMIF($AO$14:$AT$19,Q7,$AV$14:$AV$19)</f>
        <v>0</v>
      </c>
      <c r="Z7" s="62">
        <f ca="1">(AA7*3)+AB7+(X7*0.001)-(Y7*0.001)</f>
        <v>0</v>
      </c>
      <c r="AA7" s="15">
        <f>SUMPRODUCT(($AH$14:$AM$19=Q7)*($AZ$14:$AZ$19=3))+SUMPRODUCT(($AO$14:$AT$19=Q7)*($BB$14:$BB$19=3))</f>
        <v>0</v>
      </c>
      <c r="AB7" s="15">
        <f>SUMPRODUCT(($AH$14:$AM$19=Q7)*($AZ$14:$AZ$19=1))+SUMPRODUCT(($AO$14:$AT$19=Q7)*($BB$14:$BB$19=1))</f>
        <v>0</v>
      </c>
      <c r="AC7" s="15">
        <f>SUMPRODUCT(($AH$14:$AM$19=Q7)*($AZ$14:$AZ$19=0))+SUMPRODUCT(($AO$14:$AT$19=Q7)*($BB$14:$BB$19=0))</f>
        <v>0</v>
      </c>
      <c r="AD7" s="120">
        <f ca="1">X7-Y7</f>
        <v>0</v>
      </c>
      <c r="AE7" s="121">
        <f ca="1">RANK(AN7,$AN$6:$AN$9,0)</f>
        <v>1</v>
      </c>
      <c r="AF7" s="258" t="s">
        <v>146</v>
      </c>
      <c r="AG7" s="258"/>
      <c r="AH7" s="258"/>
      <c r="AI7" s="258"/>
      <c r="AJ7" s="258"/>
      <c r="AK7" s="258"/>
      <c r="AL7" s="16">
        <f ca="1">SUMIF($I$22:$N$27,AF7,$W$22:$W$27)+SUMIF($P$22:$U$27,AF7,$Y$22:$Y$27)</f>
        <v>0</v>
      </c>
      <c r="AM7" s="16">
        <f ca="1">SUMIF($I$22:$N$27,AF7,$Y$22:$Y$27)+SUMIF($P$22:$U$27,AF7,$W$22:$W$27)</f>
        <v>0</v>
      </c>
      <c r="AN7" s="63">
        <f ca="1">(AO7*3)+AP7+(AL7*0.001)-(AM7*0.001)</f>
        <v>0</v>
      </c>
      <c r="AO7" s="17">
        <f>SUMPRODUCT(($I$22:$N$27=AF7)*($AA$22:$AA$27=3))+SUMPRODUCT(($P$22:$U$27=AF7)*($AC$22:$AC$27=3))</f>
        <v>0</v>
      </c>
      <c r="AP7" s="17">
        <f>SUMPRODUCT(($I$22:$N$27=AF7)*($AA$22:$AA$27=1))+SUMPRODUCT(($P$22:$U$27=AF7)*($AC$22:$AC$27=1))</f>
        <v>0</v>
      </c>
      <c r="AQ7" s="17">
        <f>SUMPRODUCT(($I$22:$N$27=AF7)*($AA$22:$AA$27=0))+SUMPRODUCT(($P$22:$U$27=AF7)*($AC$22:$AC$27=0))</f>
        <v>0</v>
      </c>
      <c r="AR7" s="122">
        <f ca="1">AL7-AM7</f>
        <v>0</v>
      </c>
      <c r="AS7" s="123">
        <f ca="1">RANK(BB7,$BB$6:$BB$9,0)</f>
        <v>1</v>
      </c>
      <c r="AT7" s="254" t="s">
        <v>150</v>
      </c>
      <c r="AU7" s="254"/>
      <c r="AV7" s="254"/>
      <c r="AW7" s="254"/>
      <c r="AX7" s="254"/>
      <c r="AY7" s="254"/>
      <c r="AZ7" s="18">
        <f ca="1">SUMIF($AH$22:$AM$27,AT7,$AV$22:$AV$27)+SUMIF($AO$22:$AT$27,AT7,$AX$22:$AX$27)</f>
        <v>0</v>
      </c>
      <c r="BA7" s="18">
        <f ca="1">SUMIF($AH$22:$AM$27,AT7,$AX$22:$AX$27)+SUMIF($AO$22:$AT$27,AT7,$AV$22:$AV$27)</f>
        <v>0</v>
      </c>
      <c r="BB7" s="64">
        <f ca="1">(BC7*3)+BD7+(AZ7*0.001)-(BA7*0.001)</f>
        <v>0</v>
      </c>
      <c r="BC7" s="19">
        <f>SUMPRODUCT(($AH$22:$AM$27=AT7)*($AZ$22:$AZ$27=3))+SUMPRODUCT(($AO$22:$AT$27=AT7)*($BB$22:$BB$27=3))</f>
        <v>0</v>
      </c>
      <c r="BD7" s="19">
        <f>SUMPRODUCT(($AH$22:$AM$27=AT7)*($AZ$22:$AZ$27=1))+SUMPRODUCT(($AO$22:$AT$27=AT7)*($BB$22:$BB$27=1))</f>
        <v>0</v>
      </c>
      <c r="BE7" s="19">
        <f>SUMPRODUCT(($AH$22:$AM$27=AT7)*($AZ$22:$AZ$27=0))+SUMPRODUCT(($AO$22:$AT$27=AT7)*($BB$22:$BB$27=0))</f>
        <v>0</v>
      </c>
      <c r="BF7" s="124">
        <f ca="1">AZ7-BA7</f>
        <v>0</v>
      </c>
    </row>
    <row r="8" spans="1:59" s="20" customFormat="1" ht="25" customHeight="1" x14ac:dyDescent="0.15">
      <c r="A8" s="103"/>
      <c r="B8" s="117">
        <f ca="1">RANK(K8,$K$6:$K$9,0)</f>
        <v>1</v>
      </c>
      <c r="C8" s="218" t="s">
        <v>139</v>
      </c>
      <c r="D8" s="218"/>
      <c r="E8" s="218"/>
      <c r="F8" s="218"/>
      <c r="G8" s="218"/>
      <c r="H8" s="218"/>
      <c r="I8" s="12">
        <f ca="1">SUMIF($I$14:$N$19,C8,$W$14:$W$19)+SUMIF($P$14:$U$19,C8,$Y$14:$Y$19)</f>
        <v>0</v>
      </c>
      <c r="J8" s="12">
        <f ca="1">SUMIF($I$14:$N$19,C8,$Y$14:$Y$19)+SUMIF($P$14:$U$19,C8,$W$14:$W$19)</f>
        <v>0</v>
      </c>
      <c r="K8" s="61">
        <f ca="1">(L8*3)+M8+(I8*0.001)-(J8*0.001)</f>
        <v>0</v>
      </c>
      <c r="L8" s="13">
        <f>SUMPRODUCT(($I$14:$N$19=C8)*($AA$14:$AA$19=3))+SUMPRODUCT(($P$14:$U$19=C8)*($AC$14:$AC$19=3))</f>
        <v>0</v>
      </c>
      <c r="M8" s="13">
        <f>SUMPRODUCT(($I$14:$N$19=C8)*($AA$14:$AA$19=1))+SUMPRODUCT(($P$14:$U$19=C8)*($AC$14:$AC$19=1))</f>
        <v>0</v>
      </c>
      <c r="N8" s="13">
        <f>SUMPRODUCT(($I$14:$N$19=C8)*($AA$14:$AA$19=0))+SUMPRODUCT(($P$14:$U$19=C8)*($AC$14:$AC$19=0))</f>
        <v>0</v>
      </c>
      <c r="O8" s="118">
        <f ca="1">I8-J8</f>
        <v>0</v>
      </c>
      <c r="P8" s="119">
        <f ca="1">RANK(Z8,$Z$6:$Z$9,0)</f>
        <v>1</v>
      </c>
      <c r="Q8" s="259" t="s">
        <v>143</v>
      </c>
      <c r="R8" s="259"/>
      <c r="S8" s="259"/>
      <c r="T8" s="259"/>
      <c r="U8" s="259"/>
      <c r="V8" s="259"/>
      <c r="W8" s="259"/>
      <c r="X8" s="14">
        <f ca="1">SUMIF($AH$14:$AM$19,Q8,$AV$14:$AV$19)+SUMIF($AO$14:$AT$19,Q8,$AX$14:$AX$19)</f>
        <v>0</v>
      </c>
      <c r="Y8" s="14">
        <f ca="1">SUMIF($AH$14:$AM$19,Q8,$AX$14:$AX$19)+SUMIF($AO$14:$AT$19,Q8,$AV$14:$AV$19)</f>
        <v>0</v>
      </c>
      <c r="Z8" s="62">
        <f ca="1">(AA8*3)+AB8+(X8*0.001)-(Y8*0.001)</f>
        <v>0</v>
      </c>
      <c r="AA8" s="15">
        <f>SUMPRODUCT(($AH$14:$AM$19=Q8)*($AZ$14:$AZ$19=3))+SUMPRODUCT(($AO$14:$AT$19=Q8)*($BB$14:$BB$19=3))</f>
        <v>0</v>
      </c>
      <c r="AB8" s="15">
        <f>SUMPRODUCT(($AH$14:$AM$19=Q8)*($AZ$14:$AZ$19=1))+SUMPRODUCT(($AO$14:$AT$19=Q8)*($BB$14:$BB$19=1))</f>
        <v>0</v>
      </c>
      <c r="AC8" s="15">
        <f>SUMPRODUCT(($AH$14:$AM$19=Q8)*($AZ$14:$AZ$19=0))+SUMPRODUCT(($AO$14:$AT$19=Q8)*($BB$14:$BB$19=0))</f>
        <v>0</v>
      </c>
      <c r="AD8" s="120">
        <f ca="1">X8-Y8</f>
        <v>0</v>
      </c>
      <c r="AE8" s="121">
        <f ca="1">RANK(AN8,$AN$6:$AN$9,0)</f>
        <v>1</v>
      </c>
      <c r="AF8" s="258" t="s">
        <v>147</v>
      </c>
      <c r="AG8" s="258"/>
      <c r="AH8" s="258"/>
      <c r="AI8" s="258"/>
      <c r="AJ8" s="258"/>
      <c r="AK8" s="258"/>
      <c r="AL8" s="16">
        <f ca="1">SUMIF($I$22:$N$27,AF8,$W$22:$W$27)+SUMIF($P$22:$U$27,AF8,$Y$22:$Y$27)</f>
        <v>0</v>
      </c>
      <c r="AM8" s="16">
        <f ca="1">SUMIF($I$22:$N$27,AF8,$Y$22:$Y$27)+SUMIF($P$22:$U$27,AF8,$W$22:$W$27)</f>
        <v>0</v>
      </c>
      <c r="AN8" s="63">
        <f ca="1">(AO8*3)+AP8+(AL8*0.001)-(AM8*0.001)</f>
        <v>0</v>
      </c>
      <c r="AO8" s="17">
        <f>SUMPRODUCT(($I$22:$N$27=AF8)*($AA$22:$AA$27=3))+SUMPRODUCT(($P$22:$U$27=AF8)*($AC$22:$AC$27=3))</f>
        <v>0</v>
      </c>
      <c r="AP8" s="17">
        <f>SUMPRODUCT(($I$22:$N$27=AF8)*($AA$22:$AA$27=1))+SUMPRODUCT(($P$22:$U$27=AF8)*($AC$22:$AC$27=1))</f>
        <v>0</v>
      </c>
      <c r="AQ8" s="17">
        <f>SUMPRODUCT(($I$22:$N$27=AF8)*($AA$22:$AA$27=0))+SUMPRODUCT(($P$22:$U$27=AF8)*($AC$22:$AC$27=0))</f>
        <v>0</v>
      </c>
      <c r="AR8" s="122">
        <f ca="1">AL8-AM8</f>
        <v>0</v>
      </c>
      <c r="AS8" s="123">
        <f ca="1">RANK(BB8,$BB$6:$BB$9,0)</f>
        <v>1</v>
      </c>
      <c r="AT8" s="254" t="s">
        <v>151</v>
      </c>
      <c r="AU8" s="254"/>
      <c r="AV8" s="254"/>
      <c r="AW8" s="254"/>
      <c r="AX8" s="254"/>
      <c r="AY8" s="254"/>
      <c r="AZ8" s="18">
        <f ca="1">SUMIF($AH$22:$AM$27,AT8,$AV$22:$AV$27)+SUMIF($AO$22:$AT$27,AT8,$AX$22:$AX$27)</f>
        <v>0</v>
      </c>
      <c r="BA8" s="18">
        <f ca="1">SUMIF($AH$22:$AM$27,AT8,$AX$22:$AX$27)+SUMIF($AO$22:$AT$27,AT8,$AV$22:$AV$27)</f>
        <v>0</v>
      </c>
      <c r="BB8" s="64">
        <f ca="1">(BC8*3)+BD8+(AZ8*0.001)-(BA8*0.001)</f>
        <v>0</v>
      </c>
      <c r="BC8" s="19">
        <f>SUMPRODUCT(($AH$22:$AM$27=AT8)*($AZ$22:$AZ$27=3))+SUMPRODUCT(($AO$22:$AT$27=AT8)*($BB$22:$BB$27=3))</f>
        <v>0</v>
      </c>
      <c r="BD8" s="19">
        <f>SUMPRODUCT(($AH$22:$AM$27=AT8)*($AZ$22:$AZ$27=1))+SUMPRODUCT(($AO$22:$AT$27=AT8)*($BB$22:$BB$27=1))</f>
        <v>0</v>
      </c>
      <c r="BE8" s="19">
        <f>SUMPRODUCT(($AH$22:$AM$27=AT8)*($AZ$22:$AZ$27=0))+SUMPRODUCT(($AO$22:$AT$27=AT8)*($BB$22:$BB$27=0))</f>
        <v>0</v>
      </c>
      <c r="BF8" s="124">
        <f ca="1">AZ8-BA8</f>
        <v>0</v>
      </c>
    </row>
    <row r="9" spans="1:59" s="20" customFormat="1" ht="25" customHeight="1" x14ac:dyDescent="0.15">
      <c r="A9" s="103"/>
      <c r="B9" s="117">
        <f ca="1">RANK(K9,$K$6:$K$9,0)</f>
        <v>1</v>
      </c>
      <c r="C9" s="218" t="s">
        <v>140</v>
      </c>
      <c r="D9" s="218"/>
      <c r="E9" s="218"/>
      <c r="F9" s="218"/>
      <c r="G9" s="218"/>
      <c r="H9" s="218"/>
      <c r="I9" s="12">
        <f ca="1">SUMIF($I$14:$N$19,C9,$W$14:$W$19)+SUMIF($P$14:$U$19,C9,$Y$14:$Y$19)</f>
        <v>0</v>
      </c>
      <c r="J9" s="12">
        <f ca="1">SUMIF($I$14:$N$19,C9,$Y$14:$Y$19)+SUMIF($P$14:$U$19,C9,$W$14:$W$19)</f>
        <v>0</v>
      </c>
      <c r="K9" s="61">
        <f ca="1">(L9*3)+M9+(I9*0.001)-(J9*0.001)</f>
        <v>0</v>
      </c>
      <c r="L9" s="13">
        <f>SUMPRODUCT(($I$14:$N$19=C9)*($AA$14:$AA$19=3))+SUMPRODUCT(($P$14:$U$19=C9)*($AC$14:$AC$19=3))</f>
        <v>0</v>
      </c>
      <c r="M9" s="13">
        <f>SUMPRODUCT(($I$14:$N$19=C9)*($AA$14:$AA$19=1))+SUMPRODUCT(($P$14:$U$19=C9)*($AC$14:$AC$19=1))</f>
        <v>0</v>
      </c>
      <c r="N9" s="13">
        <f>SUMPRODUCT(($I$14:$N$19=C9)*($AA$14:$AA$19=0))+SUMPRODUCT(($P$14:$U$19=C9)*($AC$14:$AC$19=0))</f>
        <v>0</v>
      </c>
      <c r="O9" s="118">
        <f ca="1">I9-J9</f>
        <v>0</v>
      </c>
      <c r="P9" s="119">
        <f ca="1">RANK(Z9,$Z$6:$Z$9,0)</f>
        <v>1</v>
      </c>
      <c r="Q9" s="259" t="s">
        <v>144</v>
      </c>
      <c r="R9" s="259"/>
      <c r="S9" s="259"/>
      <c r="T9" s="259"/>
      <c r="U9" s="259"/>
      <c r="V9" s="259"/>
      <c r="W9" s="259"/>
      <c r="X9" s="14">
        <f ca="1">SUMIF($AH$14:$AM$19,Q9,$AV$14:$AV$19)+SUMIF($AO$14:$AT$19,Q9,$AX$14:$AX$19)</f>
        <v>0</v>
      </c>
      <c r="Y9" s="14">
        <f ca="1">SUMIF($AH$14:$AM$19,Q9,$AX$14:$AX$19)+SUMIF($AO$14:$AT$19,Q9,$AV$14:$AV$19)</f>
        <v>0</v>
      </c>
      <c r="Z9" s="62">
        <f ca="1">(AA9*3)+AB9+(X9*0.001)-(Y9*0.001)</f>
        <v>0</v>
      </c>
      <c r="AA9" s="15">
        <f>SUMPRODUCT(($AH$14:$AM$19=Q9)*($AZ$14:$AZ$19=3))+SUMPRODUCT(($AO$14:$AT$19=Q9)*($BB$14:$BB$19=3))</f>
        <v>0</v>
      </c>
      <c r="AB9" s="15">
        <f>SUMPRODUCT(($AH$14:$AM$19=Q9)*($AZ$14:$AZ$19=1))+SUMPRODUCT(($AO$14:$AT$19=Q9)*($BB$14:$BB$19=1))</f>
        <v>0</v>
      </c>
      <c r="AC9" s="15">
        <f>SUMPRODUCT(($AH$14:$AM$19=Q9)*($AZ$14:$AZ$19=0))+SUMPRODUCT(($AO$14:$AT$19=Q9)*($BB$14:$BB$19=0))</f>
        <v>0</v>
      </c>
      <c r="AD9" s="120">
        <f ca="1">X9-Y9</f>
        <v>0</v>
      </c>
      <c r="AE9" s="121">
        <f ca="1">RANK(AN9,$AN$6:$AN$9,0)</f>
        <v>1</v>
      </c>
      <c r="AF9" s="258" t="s">
        <v>148</v>
      </c>
      <c r="AG9" s="258"/>
      <c r="AH9" s="258"/>
      <c r="AI9" s="258"/>
      <c r="AJ9" s="258"/>
      <c r="AK9" s="258"/>
      <c r="AL9" s="16">
        <f ca="1">SUMIF($I$22:$N$27,AF9,$W$22:$W$27)+SUMIF($P$22:$U$27,AF9,$Y$22:$Y$27)</f>
        <v>0</v>
      </c>
      <c r="AM9" s="16">
        <f ca="1">SUMIF($I$22:$N$27,AF9,$Y$22:$Y$27)+SUMIF($P$22:$U$27,AF9,$W$22:$W$27)</f>
        <v>0</v>
      </c>
      <c r="AN9" s="63">
        <f ca="1">(AO9*3)+AP9+(AL9*0.001)-(AM9*0.001)</f>
        <v>0</v>
      </c>
      <c r="AO9" s="17">
        <f>SUMPRODUCT(($I$22:$N$27=AF9)*($AA$22:$AA$27=3))+SUMPRODUCT(($P$22:$U$27=AF9)*($AC$22:$AC$27=3))</f>
        <v>0</v>
      </c>
      <c r="AP9" s="17">
        <f>SUMPRODUCT(($I$22:$N$27=AF9)*($AA$22:$AA$27=1))+SUMPRODUCT(($P$22:$U$27=AF9)*($AC$22:$AC$27=1))</f>
        <v>0</v>
      </c>
      <c r="AQ9" s="17">
        <f>SUMPRODUCT(($I$22:$N$27=AF9)*($AA$22:$AA$27=0))+SUMPRODUCT(($P$22:$U$27=AF9)*($AC$22:$AC$27=0))</f>
        <v>0</v>
      </c>
      <c r="AR9" s="122">
        <f ca="1">AL9-AM9</f>
        <v>0</v>
      </c>
      <c r="AS9" s="123">
        <f ca="1">RANK(BB9,$BB$6:$BB$9,0)</f>
        <v>1</v>
      </c>
      <c r="AT9" s="254" t="s">
        <v>152</v>
      </c>
      <c r="AU9" s="254"/>
      <c r="AV9" s="254"/>
      <c r="AW9" s="254"/>
      <c r="AX9" s="254"/>
      <c r="AY9" s="254"/>
      <c r="AZ9" s="18">
        <f ca="1">SUMIF($AH$22:$AM$27,AT9,$AV$22:$AV$27)+SUMIF($AO$22:$AT$27,AT9,$AX$22:$AX$27)</f>
        <v>0</v>
      </c>
      <c r="BA9" s="18">
        <f ca="1">SUMIF($AH$22:$AM$27,AT9,$AX$22:$AX$27)+SUMIF($AO$22:$AT$27,AT9,$AV$22:$AV$27)</f>
        <v>0</v>
      </c>
      <c r="BB9" s="64">
        <f ca="1">(BC9*3)+BD9+(AZ9*0.001)-(BA9*0.001)</f>
        <v>0</v>
      </c>
      <c r="BC9" s="19">
        <f>SUMPRODUCT(($AH$22:$AM$27=AT9)*($AZ$22:$AZ$27=3))+SUMPRODUCT(($AO$22:$AT$27=AT9)*($BB$22:$BB$27=3))</f>
        <v>0</v>
      </c>
      <c r="BD9" s="19">
        <f>SUMPRODUCT(($AH$22:$AM$27=AT9)*($AZ$22:$AZ$27=1))+SUMPRODUCT(($AO$22:$AT$27=AT9)*($BB$22:$BB$27=1))</f>
        <v>0</v>
      </c>
      <c r="BE9" s="19">
        <f>SUMPRODUCT(($AH$22:$AM$27=AT9)*($AZ$22:$AZ$27=0))+SUMPRODUCT(($AO$22:$AT$27=AT9)*($BB$22:$BB$27=0))</f>
        <v>0</v>
      </c>
      <c r="BF9" s="124">
        <f ca="1">AZ9-BA9</f>
        <v>0</v>
      </c>
    </row>
    <row r="10" spans="1:59" s="1" customFormat="1" ht="25" customHeight="1" thickBot="1" x14ac:dyDescent="0.2">
      <c r="Z10" s="4"/>
      <c r="AA10" s="3"/>
      <c r="AB10" s="4"/>
    </row>
    <row r="11" spans="1:59" s="1" customFormat="1" ht="18" customHeight="1" x14ac:dyDescent="0.15">
      <c r="A11" s="233" t="s">
        <v>128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5"/>
    </row>
    <row r="12" spans="1:59" s="1" customFormat="1" ht="18" customHeight="1" thickBot="1" x14ac:dyDescent="0.2">
      <c r="A12" s="236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8"/>
    </row>
    <row r="13" spans="1:59" s="1" customFormat="1" ht="18" customHeight="1" thickBot="1" x14ac:dyDescent="0.2">
      <c r="A13" s="125"/>
      <c r="B13" s="126"/>
      <c r="C13" s="126"/>
      <c r="D13" s="126"/>
      <c r="E13" s="127"/>
      <c r="F13" s="154" t="str">
        <f>IF(Vertaling!B1 = "Nederlands",Vertaling!$A$14,Vertaling!$B$14)</f>
        <v>Time</v>
      </c>
      <c r="G13" s="225"/>
      <c r="H13" s="65" t="str">
        <f>IF(Vertaling!$B$1 = "Nederlands",Vertaling!$A$15,Vertaling!$B$15)</f>
        <v>F</v>
      </c>
      <c r="I13" s="226" t="str">
        <f>IF(Vertaling!$B$1 = "Nederlands",Vertaling!$A$3,Vertaling!$B$3)</f>
        <v>Group A</v>
      </c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7"/>
      <c r="V13" s="110"/>
      <c r="W13" s="226" t="str">
        <f>IF(Vertaling!$B$1 = "Nederlands",Vertaling!$A$12,Vertaling!$B$12)</f>
        <v>Result</v>
      </c>
      <c r="X13" s="225"/>
      <c r="Y13" s="227"/>
      <c r="Z13" s="110"/>
      <c r="AA13" s="225" t="str">
        <f>IF(Vertaling!$B$1 = "Nederlands",Vertaling!$A$13,Vertaling!$B$13)</f>
        <v>Points</v>
      </c>
      <c r="AB13" s="225"/>
      <c r="AC13" s="155"/>
      <c r="AD13" s="2"/>
      <c r="AE13" s="284" t="str">
        <f>IF(Vertaling!B1 = "Nederlands",Vertaling!$A$14,Vertaling!$B$14)</f>
        <v>Time</v>
      </c>
      <c r="AF13" s="256"/>
      <c r="AG13" s="100" t="str">
        <f>IF(Vertaling!$B$1 = "Nederlands",Vertaling!$A$15,Vertaling!$B$15)</f>
        <v>F</v>
      </c>
      <c r="AH13" s="256" t="str">
        <f>IF(Vertaling!B1 = "Nederlands",Vertaling!$A$4,Vertaling!$B$4)</f>
        <v>Group B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111"/>
      <c r="AV13" s="255" t="str">
        <f>IF(Vertaling!$B$1 = "Nederlands",Vertaling!$A$12,Vertaling!$B$12)</f>
        <v>Result</v>
      </c>
      <c r="AW13" s="256"/>
      <c r="AX13" s="257"/>
      <c r="AY13" s="112"/>
      <c r="AZ13" s="256" t="str">
        <f>IF(Vertaling!$B$1 = "Nederlands",Vertaling!$A$13,Vertaling!$B$13)</f>
        <v>Points</v>
      </c>
      <c r="BA13" s="256"/>
      <c r="BB13" s="262"/>
      <c r="BC13" s="239"/>
      <c r="BD13" s="240"/>
      <c r="BE13" s="240"/>
      <c r="BF13" s="240"/>
      <c r="BG13" s="241"/>
    </row>
    <row r="14" spans="1:59" s="21" customFormat="1" ht="25" customHeight="1" x14ac:dyDescent="0.15">
      <c r="A14" s="128"/>
      <c r="B14" s="7"/>
      <c r="C14" s="7"/>
      <c r="D14" s="243"/>
      <c r="E14" s="244"/>
      <c r="F14" s="228" t="s">
        <v>154</v>
      </c>
      <c r="G14" s="229"/>
      <c r="H14" s="81" t="s">
        <v>34</v>
      </c>
      <c r="I14" s="309" t="str">
        <f>$C$6</f>
        <v>KFCH Tongeren Zwart</v>
      </c>
      <c r="J14" s="260"/>
      <c r="K14" s="260"/>
      <c r="L14" s="260"/>
      <c r="M14" s="260"/>
      <c r="N14" s="260"/>
      <c r="O14" s="46" t="s">
        <v>0</v>
      </c>
      <c r="P14" s="260" t="str">
        <f>$C$7</f>
        <v>Sprimont 2</v>
      </c>
      <c r="Q14" s="260"/>
      <c r="R14" s="260"/>
      <c r="S14" s="260"/>
      <c r="T14" s="260"/>
      <c r="U14" s="261"/>
      <c r="V14" s="47"/>
      <c r="W14" s="96"/>
      <c r="X14" s="48" t="s">
        <v>0</v>
      </c>
      <c r="Y14" s="96"/>
      <c r="Z14" s="47"/>
      <c r="AA14" s="49" t="str">
        <f t="shared" ref="AA14:AA19" si="0">IF(W14="","",IF(W14&gt;Y14,3,IF(W14=Y14,1,0)))</f>
        <v/>
      </c>
      <c r="AB14" s="50"/>
      <c r="AC14" s="51" t="str">
        <f t="shared" ref="AC14:AC19" si="1">IF(Y14="","",IF(Y14&gt;W14,3,IF(Y14=W14,1,0)))</f>
        <v/>
      </c>
      <c r="AE14" s="228" t="s">
        <v>154</v>
      </c>
      <c r="AF14" s="229"/>
      <c r="AG14" s="67" t="s">
        <v>45</v>
      </c>
      <c r="AH14" s="267" t="str">
        <f>$Q$6</f>
        <v>KFCH Tongeren Geel</v>
      </c>
      <c r="AI14" s="268"/>
      <c r="AJ14" s="268"/>
      <c r="AK14" s="268"/>
      <c r="AL14" s="268"/>
      <c r="AM14" s="268"/>
      <c r="AN14" s="60" t="s">
        <v>0</v>
      </c>
      <c r="AO14" s="268" t="str">
        <f>$Q$7</f>
        <v>RFC Liege 2</v>
      </c>
      <c r="AP14" s="268"/>
      <c r="AQ14" s="268"/>
      <c r="AR14" s="268"/>
      <c r="AS14" s="268"/>
      <c r="AT14" s="270"/>
      <c r="AU14" s="56"/>
      <c r="AV14" s="96"/>
      <c r="AW14" s="48" t="s">
        <v>0</v>
      </c>
      <c r="AX14" s="96"/>
      <c r="AY14" s="50"/>
      <c r="AZ14" s="49" t="str">
        <f t="shared" ref="AZ14:AZ19" si="2">IF(AV14="","",IF(AV14&gt;AX14,3,IF(AV14=AX14,1,0)))</f>
        <v/>
      </c>
      <c r="BA14" s="50"/>
      <c r="BB14" s="51" t="str">
        <f t="shared" ref="BB14:BB19" si="3">IF(AX14="","",IF(AX14&gt;AV14,3,IF(AX14=AV14,1,0)))</f>
        <v/>
      </c>
      <c r="BC14" s="242"/>
      <c r="BD14" s="243"/>
      <c r="BE14" s="243"/>
      <c r="BF14" s="243"/>
      <c r="BG14" s="244"/>
    </row>
    <row r="15" spans="1:59" s="41" customFormat="1" ht="25" customHeight="1" x14ac:dyDescent="0.15">
      <c r="A15" s="128"/>
      <c r="B15" s="7"/>
      <c r="C15" s="7"/>
      <c r="D15" s="243"/>
      <c r="E15" s="244"/>
      <c r="F15" s="197" t="s">
        <v>154</v>
      </c>
      <c r="G15" s="198"/>
      <c r="H15" s="82" t="s">
        <v>50</v>
      </c>
      <c r="I15" s="253" t="str">
        <f>+$C$8</f>
        <v>Leopold Woluwe</v>
      </c>
      <c r="J15" s="223"/>
      <c r="K15" s="223"/>
      <c r="L15" s="223"/>
      <c r="M15" s="223"/>
      <c r="N15" s="223"/>
      <c r="O15" s="22" t="s">
        <v>0</v>
      </c>
      <c r="P15" s="223" t="str">
        <f>+$C$9</f>
        <v>Cointe</v>
      </c>
      <c r="Q15" s="223"/>
      <c r="R15" s="223"/>
      <c r="S15" s="223"/>
      <c r="T15" s="223"/>
      <c r="U15" s="224"/>
      <c r="V15" s="74"/>
      <c r="W15" s="97"/>
      <c r="X15" s="23" t="s">
        <v>0</v>
      </c>
      <c r="Y15" s="97"/>
      <c r="Z15" s="74"/>
      <c r="AA15" s="24" t="str">
        <f t="shared" si="0"/>
        <v/>
      </c>
      <c r="AB15" s="21"/>
      <c r="AC15" s="25" t="str">
        <f t="shared" si="1"/>
        <v/>
      </c>
      <c r="AE15" s="197" t="s">
        <v>154</v>
      </c>
      <c r="AF15" s="198"/>
      <c r="AG15" s="68" t="s">
        <v>53</v>
      </c>
      <c r="AH15" s="265" t="str">
        <f>+$Q$8</f>
        <v>Sparta Kolmont</v>
      </c>
      <c r="AI15" s="266"/>
      <c r="AJ15" s="266"/>
      <c r="AK15" s="266"/>
      <c r="AL15" s="266"/>
      <c r="AM15" s="266"/>
      <c r="AN15" s="26" t="s">
        <v>0</v>
      </c>
      <c r="AO15" s="266" t="str">
        <f>+$Q$9</f>
        <v>RFC Seraing 1</v>
      </c>
      <c r="AP15" s="266"/>
      <c r="AQ15" s="266"/>
      <c r="AR15" s="266"/>
      <c r="AS15" s="266"/>
      <c r="AT15" s="269"/>
      <c r="AV15" s="97"/>
      <c r="AW15" s="23" t="s">
        <v>0</v>
      </c>
      <c r="AX15" s="97"/>
      <c r="AZ15" s="24" t="str">
        <f t="shared" si="2"/>
        <v/>
      </c>
      <c r="BA15" s="21"/>
      <c r="BB15" s="25" t="str">
        <f t="shared" si="3"/>
        <v/>
      </c>
      <c r="BC15" s="242"/>
      <c r="BD15" s="243"/>
      <c r="BE15" s="243"/>
      <c r="BF15" s="243"/>
      <c r="BG15" s="244"/>
    </row>
    <row r="16" spans="1:59" s="41" customFormat="1" ht="25" customHeight="1" x14ac:dyDescent="0.15">
      <c r="A16" s="128"/>
      <c r="B16" s="7"/>
      <c r="C16" s="7"/>
      <c r="D16" s="243"/>
      <c r="E16" s="244"/>
      <c r="F16" s="197" t="s">
        <v>155</v>
      </c>
      <c r="G16" s="198"/>
      <c r="H16" s="82" t="s">
        <v>45</v>
      </c>
      <c r="I16" s="253" t="str">
        <f>+$C$6</f>
        <v>KFCH Tongeren Zwart</v>
      </c>
      <c r="J16" s="223"/>
      <c r="K16" s="223"/>
      <c r="L16" s="223"/>
      <c r="M16" s="223"/>
      <c r="N16" s="223"/>
      <c r="O16" s="27" t="s">
        <v>0</v>
      </c>
      <c r="P16" s="223" t="str">
        <f>+$C$9</f>
        <v>Cointe</v>
      </c>
      <c r="Q16" s="223"/>
      <c r="R16" s="223"/>
      <c r="S16" s="223"/>
      <c r="T16" s="223"/>
      <c r="U16" s="224"/>
      <c r="V16" s="74"/>
      <c r="W16" s="97"/>
      <c r="X16" s="23" t="s">
        <v>0</v>
      </c>
      <c r="Y16" s="97"/>
      <c r="Z16" s="74"/>
      <c r="AA16" s="24" t="str">
        <f t="shared" si="0"/>
        <v/>
      </c>
      <c r="AB16" s="21"/>
      <c r="AC16" s="25" t="str">
        <f t="shared" si="1"/>
        <v/>
      </c>
      <c r="AE16" s="197" t="s">
        <v>155</v>
      </c>
      <c r="AF16" s="198"/>
      <c r="AG16" s="68" t="s">
        <v>34</v>
      </c>
      <c r="AH16" s="265" t="str">
        <f>+$Q$6</f>
        <v>KFCH Tongeren Geel</v>
      </c>
      <c r="AI16" s="266"/>
      <c r="AJ16" s="266"/>
      <c r="AK16" s="266"/>
      <c r="AL16" s="266"/>
      <c r="AM16" s="266"/>
      <c r="AN16" s="28" t="s">
        <v>0</v>
      </c>
      <c r="AO16" s="266" t="str">
        <f>+$Q$9</f>
        <v>RFC Seraing 1</v>
      </c>
      <c r="AP16" s="266"/>
      <c r="AQ16" s="266"/>
      <c r="AR16" s="266"/>
      <c r="AS16" s="266"/>
      <c r="AT16" s="269"/>
      <c r="AV16" s="97"/>
      <c r="AW16" s="23" t="s">
        <v>0</v>
      </c>
      <c r="AX16" s="97"/>
      <c r="AZ16" s="24" t="str">
        <f t="shared" si="2"/>
        <v/>
      </c>
      <c r="BA16" s="21"/>
      <c r="BB16" s="25" t="str">
        <f t="shared" si="3"/>
        <v/>
      </c>
      <c r="BC16" s="242"/>
      <c r="BD16" s="243"/>
      <c r="BE16" s="243"/>
      <c r="BF16" s="243"/>
      <c r="BG16" s="244"/>
    </row>
    <row r="17" spans="1:59" s="41" customFormat="1" ht="25" customHeight="1" x14ac:dyDescent="0.15">
      <c r="A17" s="128"/>
      <c r="B17" s="7"/>
      <c r="C17" s="7"/>
      <c r="D17" s="243"/>
      <c r="E17" s="244"/>
      <c r="F17" s="197" t="s">
        <v>155</v>
      </c>
      <c r="G17" s="198"/>
      <c r="H17" s="82" t="s">
        <v>53</v>
      </c>
      <c r="I17" s="253" t="str">
        <f>+$C$8</f>
        <v>Leopold Woluwe</v>
      </c>
      <c r="J17" s="223"/>
      <c r="K17" s="223"/>
      <c r="L17" s="223"/>
      <c r="M17" s="223"/>
      <c r="N17" s="223"/>
      <c r="O17" s="27" t="s">
        <v>0</v>
      </c>
      <c r="P17" s="223" t="str">
        <f>+$C$7</f>
        <v>Sprimont 2</v>
      </c>
      <c r="Q17" s="223"/>
      <c r="R17" s="223"/>
      <c r="S17" s="223"/>
      <c r="T17" s="223"/>
      <c r="U17" s="224"/>
      <c r="V17" s="74"/>
      <c r="W17" s="97"/>
      <c r="X17" s="23" t="s">
        <v>0</v>
      </c>
      <c r="Y17" s="97"/>
      <c r="Z17" s="74"/>
      <c r="AA17" s="24" t="str">
        <f t="shared" si="0"/>
        <v/>
      </c>
      <c r="AB17" s="21"/>
      <c r="AC17" s="25" t="str">
        <f t="shared" si="1"/>
        <v/>
      </c>
      <c r="AE17" s="197" t="s">
        <v>155</v>
      </c>
      <c r="AF17" s="198"/>
      <c r="AG17" s="68" t="s">
        <v>50</v>
      </c>
      <c r="AH17" s="265" t="str">
        <f>+$Q$8</f>
        <v>Sparta Kolmont</v>
      </c>
      <c r="AI17" s="266"/>
      <c r="AJ17" s="266"/>
      <c r="AK17" s="266"/>
      <c r="AL17" s="266"/>
      <c r="AM17" s="266"/>
      <c r="AN17" s="28" t="s">
        <v>0</v>
      </c>
      <c r="AO17" s="266" t="str">
        <f>+$Q$7</f>
        <v>RFC Liege 2</v>
      </c>
      <c r="AP17" s="266"/>
      <c r="AQ17" s="266"/>
      <c r="AR17" s="266"/>
      <c r="AS17" s="266"/>
      <c r="AT17" s="269"/>
      <c r="AV17" s="97"/>
      <c r="AW17" s="23" t="s">
        <v>0</v>
      </c>
      <c r="AX17" s="97"/>
      <c r="AZ17" s="24" t="str">
        <f t="shared" si="2"/>
        <v/>
      </c>
      <c r="BA17" s="21"/>
      <c r="BB17" s="25" t="str">
        <f t="shared" si="3"/>
        <v/>
      </c>
      <c r="BC17" s="242"/>
      <c r="BD17" s="243"/>
      <c r="BE17" s="243"/>
      <c r="BF17" s="243"/>
      <c r="BG17" s="244"/>
    </row>
    <row r="18" spans="1:59" s="41" customFormat="1" ht="25" customHeight="1" x14ac:dyDescent="0.15">
      <c r="A18" s="128"/>
      <c r="B18" s="7"/>
      <c r="C18" s="7"/>
      <c r="D18" s="243"/>
      <c r="E18" s="244"/>
      <c r="F18" s="197" t="s">
        <v>156</v>
      </c>
      <c r="G18" s="198"/>
      <c r="H18" s="82" t="s">
        <v>34</v>
      </c>
      <c r="I18" s="253" t="str">
        <f>+$C$8</f>
        <v>Leopold Woluwe</v>
      </c>
      <c r="J18" s="223"/>
      <c r="K18" s="223"/>
      <c r="L18" s="223"/>
      <c r="M18" s="223"/>
      <c r="N18" s="223"/>
      <c r="O18" s="22" t="s">
        <v>0</v>
      </c>
      <c r="P18" s="223" t="str">
        <f>+$C$6</f>
        <v>KFCH Tongeren Zwart</v>
      </c>
      <c r="Q18" s="223"/>
      <c r="R18" s="223"/>
      <c r="S18" s="223"/>
      <c r="T18" s="223"/>
      <c r="U18" s="224"/>
      <c r="V18" s="74"/>
      <c r="W18" s="97"/>
      <c r="X18" s="23" t="s">
        <v>0</v>
      </c>
      <c r="Y18" s="97"/>
      <c r="Z18" s="74"/>
      <c r="AA18" s="24" t="str">
        <f t="shared" si="0"/>
        <v/>
      </c>
      <c r="AB18" s="21"/>
      <c r="AC18" s="25" t="str">
        <f t="shared" si="1"/>
        <v/>
      </c>
      <c r="AE18" s="197" t="s">
        <v>156</v>
      </c>
      <c r="AF18" s="198"/>
      <c r="AG18" s="68" t="s">
        <v>45</v>
      </c>
      <c r="AH18" s="265" t="str">
        <f>+$Q$8</f>
        <v>Sparta Kolmont</v>
      </c>
      <c r="AI18" s="266"/>
      <c r="AJ18" s="266"/>
      <c r="AK18" s="266"/>
      <c r="AL18" s="266"/>
      <c r="AM18" s="266"/>
      <c r="AN18" s="26" t="s">
        <v>0</v>
      </c>
      <c r="AO18" s="266" t="str">
        <f>+$Q$6</f>
        <v>KFCH Tongeren Geel</v>
      </c>
      <c r="AP18" s="266"/>
      <c r="AQ18" s="266"/>
      <c r="AR18" s="266"/>
      <c r="AS18" s="266"/>
      <c r="AT18" s="269"/>
      <c r="AV18" s="97"/>
      <c r="AW18" s="23" t="s">
        <v>0</v>
      </c>
      <c r="AX18" s="97"/>
      <c r="AZ18" s="24" t="str">
        <f t="shared" si="2"/>
        <v/>
      </c>
      <c r="BA18" s="21"/>
      <c r="BB18" s="25" t="str">
        <f t="shared" si="3"/>
        <v/>
      </c>
      <c r="BC18" s="242"/>
      <c r="BD18" s="243"/>
      <c r="BE18" s="243"/>
      <c r="BF18" s="243"/>
      <c r="BG18" s="244"/>
    </row>
    <row r="19" spans="1:59" s="41" customFormat="1" ht="25" customHeight="1" thickBot="1" x14ac:dyDescent="0.2">
      <c r="A19" s="128"/>
      <c r="B19" s="7"/>
      <c r="C19" s="7"/>
      <c r="D19" s="243"/>
      <c r="E19" s="244"/>
      <c r="F19" s="250" t="s">
        <v>156</v>
      </c>
      <c r="G19" s="251"/>
      <c r="H19" s="83" t="s">
        <v>50</v>
      </c>
      <c r="I19" s="252" t="str">
        <f>+$C$7</f>
        <v>Sprimont 2</v>
      </c>
      <c r="J19" s="221"/>
      <c r="K19" s="221"/>
      <c r="L19" s="221"/>
      <c r="M19" s="221"/>
      <c r="N19" s="221"/>
      <c r="O19" s="29" t="s">
        <v>0</v>
      </c>
      <c r="P19" s="221" t="str">
        <f>+$C$9</f>
        <v>Cointe</v>
      </c>
      <c r="Q19" s="221"/>
      <c r="R19" s="221"/>
      <c r="S19" s="221"/>
      <c r="T19" s="221"/>
      <c r="U19" s="222"/>
      <c r="V19" s="44"/>
      <c r="W19" s="98"/>
      <c r="X19" s="30" t="s">
        <v>0</v>
      </c>
      <c r="Y19" s="98"/>
      <c r="Z19" s="44"/>
      <c r="AA19" s="31" t="str">
        <f t="shared" si="0"/>
        <v/>
      </c>
      <c r="AB19" s="32"/>
      <c r="AC19" s="33" t="str">
        <f t="shared" si="1"/>
        <v/>
      </c>
      <c r="AE19" s="250" t="s">
        <v>156</v>
      </c>
      <c r="AF19" s="251"/>
      <c r="AG19" s="69" t="s">
        <v>53</v>
      </c>
      <c r="AH19" s="263" t="str">
        <f>+$Q$7</f>
        <v>RFC Liege 2</v>
      </c>
      <c r="AI19" s="264"/>
      <c r="AJ19" s="264"/>
      <c r="AK19" s="264"/>
      <c r="AL19" s="264"/>
      <c r="AM19" s="264"/>
      <c r="AN19" s="34" t="s">
        <v>0</v>
      </c>
      <c r="AO19" s="264" t="str">
        <f>+$Q$9</f>
        <v>RFC Seraing 1</v>
      </c>
      <c r="AP19" s="264"/>
      <c r="AQ19" s="264"/>
      <c r="AR19" s="264"/>
      <c r="AS19" s="264"/>
      <c r="AT19" s="307"/>
      <c r="AU19" s="42"/>
      <c r="AV19" s="98"/>
      <c r="AW19" s="30" t="s">
        <v>0</v>
      </c>
      <c r="AX19" s="98"/>
      <c r="AY19" s="42"/>
      <c r="AZ19" s="31" t="str">
        <f t="shared" si="2"/>
        <v/>
      </c>
      <c r="BA19" s="32"/>
      <c r="BB19" s="33" t="str">
        <f t="shared" si="3"/>
        <v/>
      </c>
      <c r="BC19" s="242"/>
      <c r="BD19" s="243"/>
      <c r="BE19" s="243"/>
      <c r="BF19" s="243"/>
      <c r="BG19" s="244"/>
    </row>
    <row r="20" spans="1:59" s="2" customFormat="1" ht="18" customHeight="1" thickBot="1" x14ac:dyDescent="0.2">
      <c r="A20" s="128"/>
      <c r="B20" s="7"/>
      <c r="C20" s="7"/>
      <c r="D20" s="7"/>
      <c r="E20" s="129"/>
      <c r="F20" s="115"/>
      <c r="G20" s="10"/>
      <c r="H20" s="7"/>
      <c r="I20" s="7"/>
      <c r="J20" s="7"/>
      <c r="K20" s="8"/>
      <c r="L20" s="7"/>
      <c r="M20" s="7"/>
      <c r="N20" s="7"/>
      <c r="O20" s="7"/>
      <c r="P20" s="7"/>
      <c r="Q20" s="7"/>
      <c r="R20" s="7"/>
      <c r="T20" s="6"/>
      <c r="U20" s="5"/>
      <c r="V20" s="6"/>
      <c r="AA20" s="10"/>
      <c r="AB20" s="10"/>
      <c r="AC20" s="10"/>
      <c r="AF20" s="7"/>
      <c r="AG20" s="7"/>
      <c r="AH20" s="7"/>
      <c r="AI20" s="7"/>
      <c r="AJ20" s="7"/>
      <c r="AK20" s="7"/>
      <c r="AL20" s="9"/>
      <c r="AM20" s="7"/>
      <c r="AN20" s="7"/>
      <c r="AO20" s="7"/>
      <c r="AP20" s="7"/>
      <c r="AQ20" s="7"/>
      <c r="AR20" s="7"/>
      <c r="AS20" s="7"/>
      <c r="AU20" s="6"/>
      <c r="AV20" s="6"/>
      <c r="BB20" s="101"/>
      <c r="BC20" s="242"/>
      <c r="BD20" s="243"/>
      <c r="BE20" s="243"/>
      <c r="BF20" s="243"/>
      <c r="BG20" s="244"/>
    </row>
    <row r="21" spans="1:59" s="2" customFormat="1" ht="18" customHeight="1" thickBot="1" x14ac:dyDescent="0.2">
      <c r="A21" s="128"/>
      <c r="B21" s="7"/>
      <c r="C21" s="7"/>
      <c r="D21" s="7"/>
      <c r="E21" s="129"/>
      <c r="F21" s="248" t="str">
        <f>IF(Vertaling!B1 = "Nederlands",Vertaling!$A$14,Vertaling!$B$14)</f>
        <v>Time</v>
      </c>
      <c r="G21" s="249"/>
      <c r="H21" s="65" t="str">
        <f>IF(Vertaling!$B$1 = "Nederlands",Vertaling!$A$15,Vertaling!$B$15)</f>
        <v>F</v>
      </c>
      <c r="I21" s="225" t="str">
        <f>IF(Vertaling!B1 = "Nederlands",Vertaling!$A$5,Vertaling!$B$5)</f>
        <v>Group C</v>
      </c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110"/>
      <c r="W21" s="226" t="str">
        <f>IF(Vertaling!$B$1 = "Nederlands",Vertaling!$A$12,Vertaling!$B$12)</f>
        <v>Result</v>
      </c>
      <c r="X21" s="225"/>
      <c r="Y21" s="227"/>
      <c r="Z21" s="110"/>
      <c r="AA21" s="225" t="str">
        <f>IF(Vertaling!$B$1 = "Nederlands",Vertaling!$A$13,Vertaling!$B$13)</f>
        <v>Points</v>
      </c>
      <c r="AB21" s="225"/>
      <c r="AC21" s="155"/>
      <c r="AE21" s="208" t="str">
        <f>IF(Vertaling!B1 = "Nederlands",Vertaling!$A$14,Vertaling!$B$14)</f>
        <v>Time</v>
      </c>
      <c r="AF21" s="285"/>
      <c r="AG21" s="66" t="str">
        <f>IF(Vertaling!$B$1 = "Nederlands",Vertaling!$A$15,Vertaling!$B$15)</f>
        <v>F</v>
      </c>
      <c r="AH21" s="285" t="str">
        <f>IF(Vertaling!B1 = "Nederlands",Vertaling!$A$6,Vertaling!$B$6)</f>
        <v>Group D</v>
      </c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113"/>
      <c r="AV21" s="286" t="str">
        <f>IF(Vertaling!$B$1 = "Nederlands",Vertaling!$A$12,Vertaling!$B$12)</f>
        <v>Result</v>
      </c>
      <c r="AW21" s="285"/>
      <c r="AX21" s="287"/>
      <c r="AY21" s="114"/>
      <c r="AZ21" s="285" t="str">
        <f>IF(Vertaling!$B$1 = "Nederlands",Vertaling!$A$13,Vertaling!$B$13)</f>
        <v>Points</v>
      </c>
      <c r="BA21" s="285"/>
      <c r="BB21" s="209"/>
      <c r="BC21" s="242"/>
      <c r="BD21" s="243"/>
      <c r="BE21" s="243"/>
      <c r="BF21" s="243"/>
      <c r="BG21" s="244"/>
    </row>
    <row r="22" spans="1:59" s="85" customFormat="1" ht="25" customHeight="1" x14ac:dyDescent="0.15">
      <c r="A22" s="128"/>
      <c r="B22" s="7"/>
      <c r="C22" s="7"/>
      <c r="D22" s="7"/>
      <c r="E22" s="129"/>
      <c r="F22" s="228" t="s">
        <v>154</v>
      </c>
      <c r="G22" s="229"/>
      <c r="H22" s="81" t="s">
        <v>44</v>
      </c>
      <c r="I22" s="308" t="str">
        <f>+$AF$6</f>
        <v>AS Eupen</v>
      </c>
      <c r="J22" s="296"/>
      <c r="K22" s="296"/>
      <c r="L22" s="296"/>
      <c r="M22" s="296"/>
      <c r="N22" s="296"/>
      <c r="O22" s="52" t="s">
        <v>0</v>
      </c>
      <c r="P22" s="296" t="str">
        <f>+$AF$7</f>
        <v>Elsautoise</v>
      </c>
      <c r="Q22" s="296"/>
      <c r="R22" s="296"/>
      <c r="S22" s="296"/>
      <c r="T22" s="296"/>
      <c r="U22" s="297"/>
      <c r="V22" s="50"/>
      <c r="W22" s="96"/>
      <c r="X22" s="48" t="s">
        <v>0</v>
      </c>
      <c r="Y22" s="96"/>
      <c r="Z22" s="50"/>
      <c r="AA22" s="49" t="str">
        <f t="shared" ref="AA22:AA27" si="4">IF(W22="","",IF(W22&gt;Y22,3,IF(W22=Y22,1,0)))</f>
        <v/>
      </c>
      <c r="AB22" s="50"/>
      <c r="AC22" s="51" t="str">
        <f t="shared" ref="AC22:AC27" si="5">IF(Y22="","",IF(Y22&gt;W22,3,IF(Y22=W22,1,0)))</f>
        <v/>
      </c>
      <c r="AE22" s="228" t="s">
        <v>154</v>
      </c>
      <c r="AF22" s="229"/>
      <c r="AG22" s="67" t="s">
        <v>43</v>
      </c>
      <c r="AH22" s="277" t="str">
        <f>+$AT$6</f>
        <v>RFC Liege 1</v>
      </c>
      <c r="AI22" s="278"/>
      <c r="AJ22" s="278"/>
      <c r="AK22" s="278"/>
      <c r="AL22" s="278"/>
      <c r="AM22" s="278"/>
      <c r="AN22" s="55" t="s">
        <v>0</v>
      </c>
      <c r="AO22" s="278" t="str">
        <f>+$AT$7</f>
        <v>Sprimont 1</v>
      </c>
      <c r="AP22" s="278"/>
      <c r="AQ22" s="278"/>
      <c r="AR22" s="278"/>
      <c r="AS22" s="278"/>
      <c r="AT22" s="282"/>
      <c r="AU22" s="56"/>
      <c r="AV22" s="96"/>
      <c r="AW22" s="48" t="s">
        <v>0</v>
      </c>
      <c r="AX22" s="96"/>
      <c r="AY22" s="86"/>
      <c r="AZ22" s="49" t="str">
        <f t="shared" ref="AZ22:AZ27" si="6">IF(AV22="","",IF(AV22&gt;AX22,3,IF(AV22=AX22,1,0)))</f>
        <v/>
      </c>
      <c r="BA22" s="57"/>
      <c r="BB22" s="53" t="str">
        <f t="shared" ref="BB22:BB27" si="7">IF(AX22="","",IF(AX22&gt;AV22,3,IF(AX22=AV22,1,0)))</f>
        <v/>
      </c>
      <c r="BC22" s="242"/>
      <c r="BD22" s="243"/>
      <c r="BE22" s="243"/>
      <c r="BF22" s="243"/>
      <c r="BG22" s="244"/>
    </row>
    <row r="23" spans="1:59" s="85" customFormat="1" ht="25" customHeight="1" x14ac:dyDescent="0.15">
      <c r="A23" s="128"/>
      <c r="B23" s="7"/>
      <c r="C23" s="7"/>
      <c r="D23" s="7"/>
      <c r="E23" s="129"/>
      <c r="F23" s="197" t="s">
        <v>154</v>
      </c>
      <c r="G23" s="198"/>
      <c r="H23" s="82" t="s">
        <v>52</v>
      </c>
      <c r="I23" s="298" t="str">
        <f>+$AF$8</f>
        <v>Bilzerse Waltwilder</v>
      </c>
      <c r="J23" s="294"/>
      <c r="K23" s="294"/>
      <c r="L23" s="294"/>
      <c r="M23" s="294"/>
      <c r="N23" s="294"/>
      <c r="O23" s="35" t="s">
        <v>0</v>
      </c>
      <c r="P23" s="294" t="str">
        <f>+$AF$9</f>
        <v>Turnhout</v>
      </c>
      <c r="Q23" s="294"/>
      <c r="R23" s="294"/>
      <c r="S23" s="294"/>
      <c r="T23" s="294"/>
      <c r="U23" s="295"/>
      <c r="V23" s="41"/>
      <c r="W23" s="97"/>
      <c r="X23" s="23" t="s">
        <v>0</v>
      </c>
      <c r="Y23" s="97"/>
      <c r="Z23" s="41"/>
      <c r="AA23" s="24" t="str">
        <f t="shared" si="4"/>
        <v/>
      </c>
      <c r="AB23" s="21"/>
      <c r="AC23" s="25" t="str">
        <f t="shared" si="5"/>
        <v/>
      </c>
      <c r="AE23" s="197" t="s">
        <v>154</v>
      </c>
      <c r="AF23" s="198"/>
      <c r="AG23" s="68" t="s">
        <v>51</v>
      </c>
      <c r="AH23" s="275" t="str">
        <f>+$AT$8</f>
        <v>RFC Seraing 2</v>
      </c>
      <c r="AI23" s="276"/>
      <c r="AJ23" s="276"/>
      <c r="AK23" s="276"/>
      <c r="AL23" s="276"/>
      <c r="AM23" s="276"/>
      <c r="AN23" s="36" t="s">
        <v>0</v>
      </c>
      <c r="AO23" s="276" t="str">
        <f>+$AT$9</f>
        <v>KFCHT Dirk</v>
      </c>
      <c r="AP23" s="276"/>
      <c r="AQ23" s="276"/>
      <c r="AR23" s="276"/>
      <c r="AS23" s="276"/>
      <c r="AT23" s="281"/>
      <c r="AU23" s="41"/>
      <c r="AV23" s="97"/>
      <c r="AW23" s="23" t="s">
        <v>0</v>
      </c>
      <c r="AX23" s="97"/>
      <c r="AZ23" s="24" t="str">
        <f t="shared" si="6"/>
        <v/>
      </c>
      <c r="BA23" s="58"/>
      <c r="BB23" s="53" t="str">
        <f t="shared" si="7"/>
        <v/>
      </c>
      <c r="BC23" s="242"/>
      <c r="BD23" s="243"/>
      <c r="BE23" s="243"/>
      <c r="BF23" s="243"/>
      <c r="BG23" s="244"/>
    </row>
    <row r="24" spans="1:59" s="80" customFormat="1" ht="25" customHeight="1" x14ac:dyDescent="0.15">
      <c r="A24" s="128"/>
      <c r="B24" s="7"/>
      <c r="C24" s="7"/>
      <c r="D24" s="7"/>
      <c r="E24" s="129"/>
      <c r="F24" s="197" t="s">
        <v>155</v>
      </c>
      <c r="G24" s="198"/>
      <c r="H24" s="82" t="s">
        <v>43</v>
      </c>
      <c r="I24" s="298" t="str">
        <f>+$AF$6</f>
        <v>AS Eupen</v>
      </c>
      <c r="J24" s="294"/>
      <c r="K24" s="294"/>
      <c r="L24" s="294"/>
      <c r="M24" s="294"/>
      <c r="N24" s="294"/>
      <c r="O24" s="37" t="s">
        <v>0</v>
      </c>
      <c r="P24" s="294" t="str">
        <f>+$AF$9</f>
        <v>Turnhout</v>
      </c>
      <c r="Q24" s="294"/>
      <c r="R24" s="294"/>
      <c r="S24" s="294"/>
      <c r="T24" s="294"/>
      <c r="U24" s="295"/>
      <c r="V24" s="41"/>
      <c r="W24" s="97"/>
      <c r="X24" s="23" t="s">
        <v>0</v>
      </c>
      <c r="Y24" s="97"/>
      <c r="Z24" s="41"/>
      <c r="AA24" s="24" t="str">
        <f t="shared" si="4"/>
        <v/>
      </c>
      <c r="AB24" s="21"/>
      <c r="AC24" s="25" t="str">
        <f t="shared" si="5"/>
        <v/>
      </c>
      <c r="AD24" s="85"/>
      <c r="AE24" s="197" t="s">
        <v>155</v>
      </c>
      <c r="AF24" s="198"/>
      <c r="AG24" s="68" t="s">
        <v>44</v>
      </c>
      <c r="AH24" s="275" t="str">
        <f>+$AT$6</f>
        <v>RFC Liege 1</v>
      </c>
      <c r="AI24" s="276"/>
      <c r="AJ24" s="276"/>
      <c r="AK24" s="276"/>
      <c r="AL24" s="276"/>
      <c r="AM24" s="276"/>
      <c r="AN24" s="38" t="s">
        <v>0</v>
      </c>
      <c r="AO24" s="276" t="str">
        <f>+$AT$8</f>
        <v>RFC Seraing 2</v>
      </c>
      <c r="AP24" s="276"/>
      <c r="AQ24" s="276"/>
      <c r="AR24" s="276"/>
      <c r="AS24" s="276"/>
      <c r="AT24" s="281"/>
      <c r="AU24" s="41"/>
      <c r="AV24" s="97"/>
      <c r="AW24" s="23" t="s">
        <v>0</v>
      </c>
      <c r="AX24" s="97"/>
      <c r="AY24" s="85"/>
      <c r="AZ24" s="24" t="str">
        <f t="shared" si="6"/>
        <v/>
      </c>
      <c r="BA24" s="58"/>
      <c r="BB24" s="53" t="str">
        <f t="shared" si="7"/>
        <v/>
      </c>
      <c r="BC24" s="242"/>
      <c r="BD24" s="243"/>
      <c r="BE24" s="243"/>
      <c r="BF24" s="243"/>
      <c r="BG24" s="244"/>
    </row>
    <row r="25" spans="1:59" s="80" customFormat="1" ht="25" customHeight="1" x14ac:dyDescent="0.15">
      <c r="A25" s="128"/>
      <c r="B25" s="7"/>
      <c r="C25" s="7"/>
      <c r="D25" s="7"/>
      <c r="E25" s="129"/>
      <c r="F25" s="197" t="s">
        <v>155</v>
      </c>
      <c r="G25" s="198"/>
      <c r="H25" s="82" t="s">
        <v>51</v>
      </c>
      <c r="I25" s="298" t="str">
        <f>+$AF$7</f>
        <v>Elsautoise</v>
      </c>
      <c r="J25" s="294"/>
      <c r="K25" s="294"/>
      <c r="L25" s="294"/>
      <c r="M25" s="294"/>
      <c r="N25" s="294"/>
      <c r="O25" s="37" t="s">
        <v>0</v>
      </c>
      <c r="P25" s="294" t="str">
        <f>+$AF$8</f>
        <v>Bilzerse Waltwilder</v>
      </c>
      <c r="Q25" s="294"/>
      <c r="R25" s="294"/>
      <c r="S25" s="294"/>
      <c r="T25" s="294"/>
      <c r="U25" s="295"/>
      <c r="V25" s="41"/>
      <c r="W25" s="97"/>
      <c r="X25" s="23" t="s">
        <v>0</v>
      </c>
      <c r="Y25" s="97"/>
      <c r="Z25" s="41"/>
      <c r="AA25" s="24" t="str">
        <f t="shared" si="4"/>
        <v/>
      </c>
      <c r="AB25" s="21"/>
      <c r="AC25" s="25" t="str">
        <f t="shared" si="5"/>
        <v/>
      </c>
      <c r="AD25" s="85"/>
      <c r="AE25" s="197" t="s">
        <v>155</v>
      </c>
      <c r="AF25" s="198"/>
      <c r="AG25" s="68" t="s">
        <v>52</v>
      </c>
      <c r="AH25" s="275" t="str">
        <f>+$AT$7</f>
        <v>Sprimont 1</v>
      </c>
      <c r="AI25" s="276"/>
      <c r="AJ25" s="276"/>
      <c r="AK25" s="276"/>
      <c r="AL25" s="276"/>
      <c r="AM25" s="276"/>
      <c r="AN25" s="38" t="s">
        <v>0</v>
      </c>
      <c r="AO25" s="276" t="str">
        <f>+$AT$9</f>
        <v>KFCHT Dirk</v>
      </c>
      <c r="AP25" s="276"/>
      <c r="AQ25" s="276"/>
      <c r="AR25" s="276"/>
      <c r="AS25" s="276"/>
      <c r="AT25" s="281"/>
      <c r="AU25" s="41"/>
      <c r="AV25" s="97"/>
      <c r="AW25" s="23" t="s">
        <v>0</v>
      </c>
      <c r="AX25" s="97"/>
      <c r="AY25" s="85"/>
      <c r="AZ25" s="24" t="str">
        <f t="shared" si="6"/>
        <v/>
      </c>
      <c r="BA25" s="58"/>
      <c r="BB25" s="53" t="str">
        <f t="shared" si="7"/>
        <v/>
      </c>
      <c r="BC25" s="242"/>
      <c r="BD25" s="243"/>
      <c r="BE25" s="243"/>
      <c r="BF25" s="243"/>
      <c r="BG25" s="244"/>
    </row>
    <row r="26" spans="1:59" s="80" customFormat="1" ht="25" customHeight="1" x14ac:dyDescent="0.15">
      <c r="A26" s="128"/>
      <c r="B26" s="7"/>
      <c r="C26" s="7"/>
      <c r="D26" s="7"/>
      <c r="E26" s="129"/>
      <c r="F26" s="197" t="s">
        <v>156</v>
      </c>
      <c r="G26" s="198"/>
      <c r="H26" s="82" t="s">
        <v>44</v>
      </c>
      <c r="I26" s="298" t="str">
        <f>+$AF$9</f>
        <v>Turnhout</v>
      </c>
      <c r="J26" s="294"/>
      <c r="K26" s="294"/>
      <c r="L26" s="294"/>
      <c r="M26" s="294"/>
      <c r="N26" s="294"/>
      <c r="O26" s="35" t="s">
        <v>0</v>
      </c>
      <c r="P26" s="294" t="str">
        <f>+$AF$7</f>
        <v>Elsautoise</v>
      </c>
      <c r="Q26" s="294"/>
      <c r="R26" s="294"/>
      <c r="S26" s="294"/>
      <c r="T26" s="294"/>
      <c r="U26" s="295"/>
      <c r="V26" s="41"/>
      <c r="W26" s="97"/>
      <c r="X26" s="23" t="s">
        <v>0</v>
      </c>
      <c r="Y26" s="97"/>
      <c r="Z26" s="41"/>
      <c r="AA26" s="24" t="str">
        <f t="shared" si="4"/>
        <v/>
      </c>
      <c r="AB26" s="21"/>
      <c r="AC26" s="25" t="str">
        <f t="shared" si="5"/>
        <v/>
      </c>
      <c r="AD26" s="85"/>
      <c r="AE26" s="197" t="s">
        <v>156</v>
      </c>
      <c r="AF26" s="198"/>
      <c r="AG26" s="68" t="s">
        <v>43</v>
      </c>
      <c r="AH26" s="275" t="str">
        <f>+$AT$6</f>
        <v>RFC Liege 1</v>
      </c>
      <c r="AI26" s="276"/>
      <c r="AJ26" s="276"/>
      <c r="AK26" s="276"/>
      <c r="AL26" s="276"/>
      <c r="AM26" s="276"/>
      <c r="AN26" s="36" t="s">
        <v>0</v>
      </c>
      <c r="AO26" s="276" t="str">
        <f>+$AT$9</f>
        <v>KFCHT Dirk</v>
      </c>
      <c r="AP26" s="276"/>
      <c r="AQ26" s="276"/>
      <c r="AR26" s="276"/>
      <c r="AS26" s="276"/>
      <c r="AT26" s="281"/>
      <c r="AU26" s="41"/>
      <c r="AV26" s="97"/>
      <c r="AW26" s="23" t="s">
        <v>0</v>
      </c>
      <c r="AX26" s="97"/>
      <c r="AY26" s="85"/>
      <c r="AZ26" s="24" t="str">
        <f t="shared" si="6"/>
        <v/>
      </c>
      <c r="BA26" s="58"/>
      <c r="BB26" s="53" t="str">
        <f t="shared" si="7"/>
        <v/>
      </c>
      <c r="BC26" s="242"/>
      <c r="BD26" s="243"/>
      <c r="BE26" s="243"/>
      <c r="BF26" s="243"/>
      <c r="BG26" s="244"/>
    </row>
    <row r="27" spans="1:59" s="80" customFormat="1" ht="25" customHeight="1" thickBot="1" x14ac:dyDescent="0.2">
      <c r="A27" s="130"/>
      <c r="B27" s="131"/>
      <c r="C27" s="131"/>
      <c r="D27" s="131"/>
      <c r="E27" s="132"/>
      <c r="F27" s="250" t="s">
        <v>156</v>
      </c>
      <c r="G27" s="251"/>
      <c r="H27" s="83" t="s">
        <v>52</v>
      </c>
      <c r="I27" s="273" t="str">
        <f>+$AF$6</f>
        <v>AS Eupen</v>
      </c>
      <c r="J27" s="274"/>
      <c r="K27" s="274"/>
      <c r="L27" s="274"/>
      <c r="M27" s="274"/>
      <c r="N27" s="274"/>
      <c r="O27" s="39" t="s">
        <v>0</v>
      </c>
      <c r="P27" s="274" t="str">
        <f>+$AF$8</f>
        <v>Bilzerse Waltwilder</v>
      </c>
      <c r="Q27" s="274"/>
      <c r="R27" s="274"/>
      <c r="S27" s="274"/>
      <c r="T27" s="274"/>
      <c r="U27" s="299"/>
      <c r="V27" s="42"/>
      <c r="W27" s="98"/>
      <c r="X27" s="30" t="s">
        <v>0</v>
      </c>
      <c r="Y27" s="98"/>
      <c r="Z27" s="42"/>
      <c r="AA27" s="31" t="str">
        <f t="shared" si="4"/>
        <v/>
      </c>
      <c r="AB27" s="32"/>
      <c r="AC27" s="33" t="str">
        <f t="shared" si="5"/>
        <v/>
      </c>
      <c r="AD27" s="87"/>
      <c r="AE27" s="250" t="s">
        <v>156</v>
      </c>
      <c r="AF27" s="251"/>
      <c r="AG27" s="69" t="s">
        <v>51</v>
      </c>
      <c r="AH27" s="283" t="str">
        <f>+$AT$8</f>
        <v>RFC Seraing 2</v>
      </c>
      <c r="AI27" s="279"/>
      <c r="AJ27" s="279"/>
      <c r="AK27" s="279"/>
      <c r="AL27" s="279"/>
      <c r="AM27" s="279"/>
      <c r="AN27" s="40" t="s">
        <v>0</v>
      </c>
      <c r="AO27" s="279" t="str">
        <f>+$AT$7</f>
        <v>Sprimont 1</v>
      </c>
      <c r="AP27" s="279"/>
      <c r="AQ27" s="279"/>
      <c r="AR27" s="279"/>
      <c r="AS27" s="279"/>
      <c r="AT27" s="280"/>
      <c r="AU27" s="42"/>
      <c r="AV27" s="98"/>
      <c r="AW27" s="30" t="s">
        <v>0</v>
      </c>
      <c r="AX27" s="98"/>
      <c r="AY27" s="87"/>
      <c r="AZ27" s="31" t="str">
        <f t="shared" si="6"/>
        <v/>
      </c>
      <c r="BA27" s="59"/>
      <c r="BB27" s="54" t="str">
        <f t="shared" si="7"/>
        <v/>
      </c>
      <c r="BC27" s="245"/>
      <c r="BD27" s="246"/>
      <c r="BE27" s="246"/>
      <c r="BF27" s="246"/>
      <c r="BG27" s="247"/>
    </row>
    <row r="28" spans="1:59" ht="25" customHeight="1" thickBot="1" x14ac:dyDescent="0.2">
      <c r="B28" s="88"/>
      <c r="C28" s="88"/>
      <c r="D28" s="89"/>
      <c r="E28" s="89"/>
      <c r="F28" s="89"/>
      <c r="G28" s="89"/>
      <c r="H28" s="5"/>
      <c r="I28" s="6"/>
      <c r="J28" s="5"/>
      <c r="K28" s="5"/>
      <c r="L28" s="89"/>
      <c r="M28" s="89"/>
      <c r="N28" s="89"/>
      <c r="O28" s="89"/>
      <c r="P28" s="89"/>
      <c r="Q28" s="89"/>
      <c r="R28" s="90"/>
      <c r="S28" s="89"/>
      <c r="T28" s="5"/>
      <c r="U28" s="90"/>
      <c r="V28" s="90"/>
      <c r="W28" s="90"/>
      <c r="X28" s="90"/>
      <c r="Y28" s="89"/>
      <c r="Z28" s="89"/>
      <c r="AA28" s="5"/>
      <c r="AB28" s="90"/>
      <c r="AC28" s="90"/>
      <c r="AD28" s="90"/>
      <c r="AE28" s="90"/>
      <c r="AF28" s="91"/>
      <c r="AG28" s="5"/>
      <c r="AH28" s="91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</row>
    <row r="29" spans="1:59" s="2" customFormat="1" ht="38.25" customHeight="1" x14ac:dyDescent="0.15">
      <c r="A29" s="300" t="s">
        <v>158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2"/>
    </row>
    <row r="30" spans="1:59" s="99" customFormat="1" ht="18" x14ac:dyDescent="0.15">
      <c r="A30" s="133" t="s">
        <v>157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5"/>
    </row>
    <row r="31" spans="1:59" s="99" customFormat="1" ht="20" customHeight="1" x14ac:dyDescent="0.15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8"/>
    </row>
    <row r="32" spans="1:59" s="2" customFormat="1" ht="19" customHeight="1" thickBot="1" x14ac:dyDescent="0.2">
      <c r="B32" s="84"/>
      <c r="C32" s="84"/>
      <c r="D32" s="7"/>
      <c r="E32" s="7"/>
      <c r="F32" s="7"/>
      <c r="G32" s="7"/>
      <c r="H32" s="7"/>
      <c r="I32" s="8"/>
      <c r="J32" s="7"/>
      <c r="K32" s="7"/>
      <c r="L32" s="7"/>
      <c r="M32" s="7"/>
      <c r="N32" s="7"/>
      <c r="O32" s="7"/>
      <c r="P32" s="7"/>
      <c r="R32" s="6"/>
      <c r="S32" s="5"/>
      <c r="T32" s="6"/>
      <c r="Y32" s="10"/>
      <c r="Z32" s="10"/>
      <c r="AA32" s="10"/>
      <c r="AD32" s="7"/>
      <c r="AE32" s="7"/>
      <c r="AF32" s="7"/>
      <c r="AG32" s="7"/>
      <c r="AH32" s="7"/>
      <c r="AI32" s="7"/>
      <c r="AJ32" s="9"/>
      <c r="AK32" s="7"/>
      <c r="AL32" s="7"/>
      <c r="AM32" s="7"/>
      <c r="AN32" s="7"/>
      <c r="AO32" s="7"/>
      <c r="AP32" s="7"/>
      <c r="AQ32" s="7"/>
      <c r="AS32" s="6"/>
      <c r="AT32" s="6"/>
    </row>
    <row r="33" spans="1:59" ht="15" customHeight="1" x14ac:dyDescent="0.15">
      <c r="A33" s="202" t="s">
        <v>159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4"/>
    </row>
    <row r="34" spans="1:59" ht="26" customHeight="1" thickBot="1" x14ac:dyDescent="0.2">
      <c r="A34" s="205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7"/>
    </row>
    <row r="35" spans="1:59" s="20" customFormat="1" ht="25" customHeight="1" thickBot="1" x14ac:dyDescent="0.2">
      <c r="A35" s="208" t="str">
        <f>IF(Vertaling!$B$1 = "Nederlands",Vertaling!$A$14,Vertaling!$B$14)</f>
        <v>Time</v>
      </c>
      <c r="B35" s="209"/>
      <c r="C35" s="156" t="s">
        <v>129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56" t="s">
        <v>132</v>
      </c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8"/>
      <c r="AG35" s="156" t="s">
        <v>133</v>
      </c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8"/>
      <c r="AV35" s="188" t="s">
        <v>135</v>
      </c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90"/>
    </row>
    <row r="36" spans="1:59" s="21" customFormat="1" ht="15" customHeight="1" x14ac:dyDescent="0.15">
      <c r="A36" s="288">
        <v>0.58333333333333337</v>
      </c>
      <c r="B36" s="304"/>
      <c r="C36" s="182" t="s">
        <v>93</v>
      </c>
      <c r="D36" s="183"/>
      <c r="E36" s="159" t="s">
        <v>34</v>
      </c>
      <c r="F36" s="159"/>
      <c r="G36" s="159"/>
      <c r="H36" s="159"/>
      <c r="I36" s="159"/>
      <c r="J36" s="159"/>
      <c r="K36" s="77" t="s">
        <v>0</v>
      </c>
      <c r="L36" s="159" t="s">
        <v>43</v>
      </c>
      <c r="M36" s="159"/>
      <c r="N36" s="159"/>
      <c r="O36" s="159"/>
      <c r="P36" s="159"/>
      <c r="Q36" s="178"/>
      <c r="R36" s="147" t="s">
        <v>94</v>
      </c>
      <c r="S36" s="148"/>
      <c r="T36" s="159" t="s">
        <v>44</v>
      </c>
      <c r="U36" s="159"/>
      <c r="V36" s="159"/>
      <c r="W36" s="159"/>
      <c r="X36" s="159"/>
      <c r="Y36" s="159"/>
      <c r="Z36" s="77" t="s">
        <v>0</v>
      </c>
      <c r="AA36" s="159" t="s">
        <v>45</v>
      </c>
      <c r="AB36" s="159"/>
      <c r="AC36" s="159"/>
      <c r="AD36" s="159"/>
      <c r="AE36" s="159"/>
      <c r="AF36" s="178"/>
      <c r="AG36" s="147" t="s">
        <v>95</v>
      </c>
      <c r="AH36" s="148"/>
      <c r="AI36" s="159" t="s">
        <v>46</v>
      </c>
      <c r="AJ36" s="159"/>
      <c r="AK36" s="159"/>
      <c r="AL36" s="159"/>
      <c r="AM36" s="159"/>
      <c r="AN36" s="159"/>
      <c r="AO36" s="76" t="s">
        <v>0</v>
      </c>
      <c r="AP36" s="159" t="s">
        <v>47</v>
      </c>
      <c r="AQ36" s="159"/>
      <c r="AR36" s="159"/>
      <c r="AS36" s="159"/>
      <c r="AT36" s="159"/>
      <c r="AU36" s="178"/>
      <c r="AV36" s="147" t="s">
        <v>96</v>
      </c>
      <c r="AW36" s="148"/>
      <c r="AX36" s="159" t="s">
        <v>48</v>
      </c>
      <c r="AY36" s="159"/>
      <c r="AZ36" s="159"/>
      <c r="BA36" s="159"/>
      <c r="BB36" s="159"/>
      <c r="BC36" s="159"/>
      <c r="BD36" s="77" t="s">
        <v>0</v>
      </c>
      <c r="BE36" s="159" t="s">
        <v>49</v>
      </c>
      <c r="BF36" s="159"/>
      <c r="BG36" s="178"/>
    </row>
    <row r="37" spans="1:59" s="21" customFormat="1" ht="25" customHeight="1" x14ac:dyDescent="0.15">
      <c r="A37" s="290"/>
      <c r="B37" s="305"/>
      <c r="C37" s="184"/>
      <c r="D37" s="185"/>
      <c r="E37" s="180" t="str">
        <f>IF($AY$1=18,VLOOKUP(1,$B$6:$H$9,2,0),"")</f>
        <v/>
      </c>
      <c r="F37" s="180"/>
      <c r="G37" s="180"/>
      <c r="H37" s="180"/>
      <c r="I37" s="180"/>
      <c r="J37" s="180"/>
      <c r="K37" s="73" t="s">
        <v>0</v>
      </c>
      <c r="L37" s="180" t="str">
        <f>IF($AZ$1=18,VLOOKUP(2,$P$6:$W$9,2,0),"")</f>
        <v/>
      </c>
      <c r="M37" s="180"/>
      <c r="N37" s="180"/>
      <c r="O37" s="180"/>
      <c r="P37" s="180"/>
      <c r="Q37" s="181"/>
      <c r="R37" s="149"/>
      <c r="S37" s="150"/>
      <c r="T37" s="180" t="str">
        <f>IF($AY$1=18,VLOOKUP(2,$B$6:$H$9,2,0),"")</f>
        <v/>
      </c>
      <c r="U37" s="180"/>
      <c r="V37" s="180"/>
      <c r="W37" s="180"/>
      <c r="X37" s="180"/>
      <c r="Y37" s="180"/>
      <c r="Z37" s="73" t="s">
        <v>0</v>
      </c>
      <c r="AA37" s="180" t="str">
        <f>IF($AZ$1=18,VLOOKUP(1,$P$6:$W$9,2,0),"")</f>
        <v/>
      </c>
      <c r="AB37" s="180"/>
      <c r="AC37" s="180"/>
      <c r="AD37" s="180"/>
      <c r="AE37" s="180"/>
      <c r="AF37" s="181"/>
      <c r="AG37" s="149"/>
      <c r="AH37" s="150"/>
      <c r="AI37" s="180" t="str">
        <f>IF($AY$1=18,VLOOKUP(3,$B$6:$H$9,2,0),"")</f>
        <v/>
      </c>
      <c r="AJ37" s="180"/>
      <c r="AK37" s="180"/>
      <c r="AL37" s="180"/>
      <c r="AM37" s="180"/>
      <c r="AN37" s="180"/>
      <c r="AO37" s="72" t="s">
        <v>0</v>
      </c>
      <c r="AP37" s="180" t="str">
        <f>IF($AZ$1=18,VLOOKUP(4,$P$6:$W$9,2,0),"")</f>
        <v/>
      </c>
      <c r="AQ37" s="180"/>
      <c r="AR37" s="180"/>
      <c r="AS37" s="180"/>
      <c r="AT37" s="180"/>
      <c r="AU37" s="181"/>
      <c r="AV37" s="149"/>
      <c r="AW37" s="150"/>
      <c r="AX37" s="180" t="str">
        <f>IF($AY$1=18,VLOOKUP(4,$B$6:$H$9,2,0),"")</f>
        <v/>
      </c>
      <c r="AY37" s="180"/>
      <c r="AZ37" s="180"/>
      <c r="BA37" s="180"/>
      <c r="BB37" s="180"/>
      <c r="BC37" s="180"/>
      <c r="BD37" s="73" t="s">
        <v>0</v>
      </c>
      <c r="BE37" s="180" t="str">
        <f>IF($AZ$1=18,VLOOKUP(3,$P$6:$W$9,2,0),"")</f>
        <v/>
      </c>
      <c r="BF37" s="180"/>
      <c r="BG37" s="181"/>
    </row>
    <row r="38" spans="1:59" s="21" customFormat="1" ht="25" customHeight="1" thickBot="1" x14ac:dyDescent="0.2">
      <c r="A38" s="290"/>
      <c r="B38" s="305"/>
      <c r="C38" s="186"/>
      <c r="D38" s="187"/>
      <c r="E38" s="139"/>
      <c r="F38" s="139"/>
      <c r="G38" s="139"/>
      <c r="H38" s="139"/>
      <c r="I38" s="139"/>
      <c r="J38" s="139"/>
      <c r="K38" s="71"/>
      <c r="L38" s="139"/>
      <c r="M38" s="139"/>
      <c r="N38" s="139"/>
      <c r="O38" s="139"/>
      <c r="P38" s="139"/>
      <c r="Q38" s="140"/>
      <c r="R38" s="151"/>
      <c r="S38" s="152"/>
      <c r="T38" s="139"/>
      <c r="U38" s="139"/>
      <c r="V38" s="139"/>
      <c r="W38" s="139"/>
      <c r="X38" s="139"/>
      <c r="Y38" s="139"/>
      <c r="Z38" s="71"/>
      <c r="AA38" s="139"/>
      <c r="AB38" s="139"/>
      <c r="AC38" s="139"/>
      <c r="AD38" s="139"/>
      <c r="AE38" s="139"/>
      <c r="AF38" s="140"/>
      <c r="AG38" s="151"/>
      <c r="AH38" s="152"/>
      <c r="AI38" s="139"/>
      <c r="AJ38" s="139"/>
      <c r="AK38" s="139"/>
      <c r="AL38" s="139"/>
      <c r="AM38" s="139"/>
      <c r="AN38" s="139"/>
      <c r="AO38" s="70"/>
      <c r="AP38" s="139"/>
      <c r="AQ38" s="139"/>
      <c r="AR38" s="139"/>
      <c r="AS38" s="139"/>
      <c r="AT38" s="139"/>
      <c r="AU38" s="140"/>
      <c r="AV38" s="151"/>
      <c r="AW38" s="152"/>
      <c r="AX38" s="139"/>
      <c r="AY38" s="139"/>
      <c r="AZ38" s="139"/>
      <c r="BA38" s="139"/>
      <c r="BB38" s="139"/>
      <c r="BC38" s="139"/>
      <c r="BD38" s="71"/>
      <c r="BE38" s="139"/>
      <c r="BF38" s="139"/>
      <c r="BG38" s="140"/>
    </row>
    <row r="39" spans="1:59" s="21" customFormat="1" ht="25" customHeight="1" thickBot="1" x14ac:dyDescent="0.2">
      <c r="A39" s="290"/>
      <c r="B39" s="305"/>
      <c r="C39" s="194" t="s">
        <v>130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/>
      <c r="R39" s="194" t="s">
        <v>131</v>
      </c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6"/>
      <c r="AG39" s="194" t="s">
        <v>134</v>
      </c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6"/>
      <c r="AV39" s="194" t="s">
        <v>136</v>
      </c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6"/>
    </row>
    <row r="40" spans="1:59" s="21" customFormat="1" ht="15" customHeight="1" x14ac:dyDescent="0.15">
      <c r="A40" s="290"/>
      <c r="B40" s="305"/>
      <c r="C40" s="166" t="s">
        <v>97</v>
      </c>
      <c r="D40" s="167"/>
      <c r="E40" s="303" t="s">
        <v>50</v>
      </c>
      <c r="F40" s="159"/>
      <c r="G40" s="159"/>
      <c r="H40" s="159"/>
      <c r="I40" s="159"/>
      <c r="J40" s="159"/>
      <c r="K40" s="77" t="s">
        <v>0</v>
      </c>
      <c r="L40" s="159" t="s">
        <v>51</v>
      </c>
      <c r="M40" s="159"/>
      <c r="N40" s="159"/>
      <c r="O40" s="159"/>
      <c r="P40" s="159"/>
      <c r="Q40" s="178"/>
      <c r="R40" s="172" t="s">
        <v>98</v>
      </c>
      <c r="S40" s="173"/>
      <c r="T40" s="159" t="s">
        <v>52</v>
      </c>
      <c r="U40" s="159"/>
      <c r="V40" s="159"/>
      <c r="W40" s="159"/>
      <c r="X40" s="159"/>
      <c r="Y40" s="159"/>
      <c r="Z40" s="77" t="s">
        <v>0</v>
      </c>
      <c r="AA40" s="159" t="s">
        <v>53</v>
      </c>
      <c r="AB40" s="159"/>
      <c r="AC40" s="159"/>
      <c r="AD40" s="159"/>
      <c r="AE40" s="159"/>
      <c r="AF40" s="178"/>
      <c r="AG40" s="172" t="s">
        <v>99</v>
      </c>
      <c r="AH40" s="173"/>
      <c r="AI40" s="159" t="s">
        <v>54</v>
      </c>
      <c r="AJ40" s="159"/>
      <c r="AK40" s="159"/>
      <c r="AL40" s="159"/>
      <c r="AM40" s="159"/>
      <c r="AN40" s="159"/>
      <c r="AO40" s="76" t="s">
        <v>0</v>
      </c>
      <c r="AP40" s="159" t="s">
        <v>55</v>
      </c>
      <c r="AQ40" s="159"/>
      <c r="AR40" s="159"/>
      <c r="AS40" s="159"/>
      <c r="AT40" s="159"/>
      <c r="AU40" s="178"/>
      <c r="AV40" s="172" t="s">
        <v>100</v>
      </c>
      <c r="AW40" s="173"/>
      <c r="AX40" s="159" t="s">
        <v>109</v>
      </c>
      <c r="AY40" s="159"/>
      <c r="AZ40" s="159"/>
      <c r="BA40" s="159"/>
      <c r="BB40" s="159"/>
      <c r="BC40" s="159"/>
      <c r="BD40" s="77" t="s">
        <v>0</v>
      </c>
      <c r="BE40" s="159" t="s">
        <v>110</v>
      </c>
      <c r="BF40" s="159"/>
      <c r="BG40" s="178"/>
    </row>
    <row r="41" spans="1:59" s="21" customFormat="1" ht="25" customHeight="1" x14ac:dyDescent="0.15">
      <c r="A41" s="290"/>
      <c r="B41" s="305"/>
      <c r="C41" s="168"/>
      <c r="D41" s="169"/>
      <c r="E41" s="179" t="str">
        <f>IF($BA$1=18,VLOOKUP(1,$AE$6:$AK$9,2,0),"")</f>
        <v/>
      </c>
      <c r="F41" s="180"/>
      <c r="G41" s="180"/>
      <c r="H41" s="180"/>
      <c r="I41" s="180"/>
      <c r="J41" s="180"/>
      <c r="K41" s="73" t="s">
        <v>0</v>
      </c>
      <c r="L41" s="180" t="str">
        <f>IF($BB$1=18,VLOOKUP(2,$AS$6:$AY$9,2,0),"")</f>
        <v/>
      </c>
      <c r="M41" s="180"/>
      <c r="N41" s="180"/>
      <c r="O41" s="180"/>
      <c r="P41" s="180"/>
      <c r="Q41" s="181"/>
      <c r="R41" s="174"/>
      <c r="S41" s="175"/>
      <c r="T41" s="180" t="str">
        <f>IF($BA$1=18,VLOOKUP(2,$AE$6:$AK$9,2,0),"")</f>
        <v/>
      </c>
      <c r="U41" s="180"/>
      <c r="V41" s="180"/>
      <c r="W41" s="180"/>
      <c r="X41" s="180"/>
      <c r="Y41" s="180"/>
      <c r="Z41" s="73" t="s">
        <v>0</v>
      </c>
      <c r="AA41" s="180" t="str">
        <f>IF($BB$1=18,VLOOKUP(1,$AS$6:$AY$9,2,0),"")</f>
        <v/>
      </c>
      <c r="AB41" s="180"/>
      <c r="AC41" s="180"/>
      <c r="AD41" s="180"/>
      <c r="AE41" s="180"/>
      <c r="AF41" s="181"/>
      <c r="AG41" s="174"/>
      <c r="AH41" s="175"/>
      <c r="AI41" s="180" t="str">
        <f>IF($BA$1=18,VLOOKUP(3,$AE$6:$AK$9,2,0),"")</f>
        <v/>
      </c>
      <c r="AJ41" s="180"/>
      <c r="AK41" s="180"/>
      <c r="AL41" s="180"/>
      <c r="AM41" s="180"/>
      <c r="AN41" s="180"/>
      <c r="AO41" s="72" t="s">
        <v>0</v>
      </c>
      <c r="AP41" s="180" t="str">
        <f>IF($BB$1=18,VLOOKUP(4,$AS$6:$AY$9,2,0),"")</f>
        <v/>
      </c>
      <c r="AQ41" s="180"/>
      <c r="AR41" s="180"/>
      <c r="AS41" s="180"/>
      <c r="AT41" s="180"/>
      <c r="AU41" s="181"/>
      <c r="AV41" s="174"/>
      <c r="AW41" s="175"/>
      <c r="AX41" s="180" t="str">
        <f>IF($BA$1=18,VLOOKUP(4,$AE$6:$AK$9,2,0),"")</f>
        <v/>
      </c>
      <c r="AY41" s="180"/>
      <c r="AZ41" s="180"/>
      <c r="BA41" s="180"/>
      <c r="BB41" s="180"/>
      <c r="BC41" s="180"/>
      <c r="BD41" s="73" t="s">
        <v>0</v>
      </c>
      <c r="BE41" s="180" t="str">
        <f>IF($BB$1=18,VLOOKUP(3,$AS$6:$AY$9,2,0),"")</f>
        <v/>
      </c>
      <c r="BF41" s="180"/>
      <c r="BG41" s="181"/>
    </row>
    <row r="42" spans="1:59" s="21" customFormat="1" ht="25" customHeight="1" thickBot="1" x14ac:dyDescent="0.2">
      <c r="A42" s="292"/>
      <c r="B42" s="306"/>
      <c r="C42" s="170"/>
      <c r="D42" s="171"/>
      <c r="E42" s="193"/>
      <c r="F42" s="139"/>
      <c r="G42" s="139"/>
      <c r="H42" s="139"/>
      <c r="I42" s="139"/>
      <c r="J42" s="139"/>
      <c r="K42" s="71"/>
      <c r="L42" s="139"/>
      <c r="M42" s="139"/>
      <c r="N42" s="139"/>
      <c r="O42" s="139"/>
      <c r="P42" s="139"/>
      <c r="Q42" s="140"/>
      <c r="R42" s="176"/>
      <c r="S42" s="177"/>
      <c r="T42" s="139"/>
      <c r="U42" s="139"/>
      <c r="V42" s="139"/>
      <c r="W42" s="139"/>
      <c r="X42" s="139"/>
      <c r="Y42" s="139"/>
      <c r="Z42" s="71"/>
      <c r="AA42" s="139"/>
      <c r="AB42" s="139"/>
      <c r="AC42" s="139"/>
      <c r="AD42" s="139"/>
      <c r="AE42" s="139"/>
      <c r="AF42" s="140"/>
      <c r="AG42" s="176"/>
      <c r="AH42" s="177"/>
      <c r="AI42" s="139"/>
      <c r="AJ42" s="139"/>
      <c r="AK42" s="139"/>
      <c r="AL42" s="139"/>
      <c r="AM42" s="139"/>
      <c r="AN42" s="139"/>
      <c r="AO42" s="70"/>
      <c r="AP42" s="139"/>
      <c r="AQ42" s="139"/>
      <c r="AR42" s="139"/>
      <c r="AS42" s="139"/>
      <c r="AT42" s="139"/>
      <c r="AU42" s="140"/>
      <c r="AV42" s="176"/>
      <c r="AW42" s="177"/>
      <c r="AX42" s="139"/>
      <c r="AY42" s="139"/>
      <c r="AZ42" s="139"/>
      <c r="BA42" s="139"/>
      <c r="BB42" s="139"/>
      <c r="BC42" s="139"/>
      <c r="BD42" s="71"/>
      <c r="BE42" s="139"/>
      <c r="BF42" s="139"/>
      <c r="BG42" s="140"/>
    </row>
    <row r="43" spans="1:59" s="116" customFormat="1" ht="25" customHeight="1" thickBot="1" x14ac:dyDescent="0.2"/>
    <row r="44" spans="1:59" ht="15" customHeight="1" x14ac:dyDescent="0.15">
      <c r="A44" s="202" t="s">
        <v>160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4"/>
    </row>
    <row r="45" spans="1:59" ht="26" customHeight="1" thickBot="1" x14ac:dyDescent="0.2">
      <c r="A45" s="205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7"/>
    </row>
    <row r="46" spans="1:59" s="20" customFormat="1" ht="25" customHeight="1" thickBot="1" x14ac:dyDescent="0.2">
      <c r="A46" s="208" t="str">
        <f>IF(Vertaling!$B$1 = "Nederlands",Vertaling!$A$14,Vertaling!$B$14)</f>
        <v>Time</v>
      </c>
      <c r="B46" s="209"/>
      <c r="C46" s="156" t="s">
        <v>129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8"/>
      <c r="R46" s="156" t="s">
        <v>132</v>
      </c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8"/>
      <c r="AG46" s="156" t="s">
        <v>133</v>
      </c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8"/>
      <c r="AV46" s="188" t="s">
        <v>135</v>
      </c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90"/>
    </row>
    <row r="47" spans="1:59" s="41" customFormat="1" ht="15" customHeight="1" x14ac:dyDescent="0.15">
      <c r="A47" s="288">
        <v>0.625</v>
      </c>
      <c r="B47" s="289"/>
      <c r="C47" s="182" t="s">
        <v>101</v>
      </c>
      <c r="D47" s="183"/>
      <c r="E47" s="159" t="s">
        <v>111</v>
      </c>
      <c r="F47" s="159"/>
      <c r="G47" s="159"/>
      <c r="H47" s="159"/>
      <c r="I47" s="159"/>
      <c r="J47" s="159"/>
      <c r="K47" s="77" t="s">
        <v>0</v>
      </c>
      <c r="L47" s="159" t="s">
        <v>56</v>
      </c>
      <c r="M47" s="159"/>
      <c r="N47" s="159"/>
      <c r="O47" s="159"/>
      <c r="P47" s="159"/>
      <c r="Q47" s="178"/>
      <c r="R47" s="147" t="s">
        <v>102</v>
      </c>
      <c r="S47" s="148"/>
      <c r="T47" s="159" t="s">
        <v>57</v>
      </c>
      <c r="U47" s="159"/>
      <c r="V47" s="159"/>
      <c r="W47" s="159"/>
      <c r="X47" s="159"/>
      <c r="Y47" s="159"/>
      <c r="Z47" s="77" t="s">
        <v>0</v>
      </c>
      <c r="AA47" s="159" t="s">
        <v>58</v>
      </c>
      <c r="AB47" s="159"/>
      <c r="AC47" s="159"/>
      <c r="AD47" s="159"/>
      <c r="AE47" s="159"/>
      <c r="AF47" s="178"/>
      <c r="AG47" s="147" t="s">
        <v>103</v>
      </c>
      <c r="AH47" s="148"/>
      <c r="AI47" s="159" t="s">
        <v>59</v>
      </c>
      <c r="AJ47" s="159"/>
      <c r="AK47" s="159"/>
      <c r="AL47" s="159"/>
      <c r="AM47" s="159"/>
      <c r="AN47" s="159"/>
      <c r="AO47" s="76" t="s">
        <v>0</v>
      </c>
      <c r="AP47" s="159" t="s">
        <v>60</v>
      </c>
      <c r="AQ47" s="159"/>
      <c r="AR47" s="159"/>
      <c r="AS47" s="159"/>
      <c r="AT47" s="159"/>
      <c r="AU47" s="178"/>
      <c r="AV47" s="147" t="s">
        <v>104</v>
      </c>
      <c r="AW47" s="148"/>
      <c r="AX47" s="159" t="s">
        <v>61</v>
      </c>
      <c r="AY47" s="159"/>
      <c r="AZ47" s="159"/>
      <c r="BA47" s="159"/>
      <c r="BB47" s="159"/>
      <c r="BC47" s="159"/>
      <c r="BD47" s="77" t="s">
        <v>0</v>
      </c>
      <c r="BE47" s="159" t="s">
        <v>62</v>
      </c>
      <c r="BF47" s="159"/>
      <c r="BG47" s="178"/>
    </row>
    <row r="48" spans="1:59" s="41" customFormat="1" ht="25" customHeight="1" x14ac:dyDescent="0.15">
      <c r="A48" s="290"/>
      <c r="B48" s="291"/>
      <c r="C48" s="184"/>
      <c r="D48" s="185"/>
      <c r="E48" s="180" t="str">
        <f>IF(AI38&gt;AP38,AI37,AP37)</f>
        <v/>
      </c>
      <c r="F48" s="180"/>
      <c r="G48" s="180"/>
      <c r="H48" s="180"/>
      <c r="I48" s="180"/>
      <c r="J48" s="180"/>
      <c r="K48" s="73" t="s">
        <v>0</v>
      </c>
      <c r="L48" s="180" t="str">
        <f>IF(AI42&gt;AP42,AI41,AP41)</f>
        <v/>
      </c>
      <c r="M48" s="180"/>
      <c r="N48" s="180"/>
      <c r="O48" s="180"/>
      <c r="P48" s="180"/>
      <c r="Q48" s="181"/>
      <c r="R48" s="149"/>
      <c r="S48" s="150"/>
      <c r="T48" s="180" t="str">
        <f>IF(AX38&gt;BE38,AX37,BE37)</f>
        <v/>
      </c>
      <c r="U48" s="180"/>
      <c r="V48" s="180"/>
      <c r="W48" s="180"/>
      <c r="X48" s="180"/>
      <c r="Y48" s="180"/>
      <c r="Z48" s="73" t="s">
        <v>0</v>
      </c>
      <c r="AA48" s="180" t="str">
        <f>IF(AX42&gt;BE42,AX41,BE41)</f>
        <v/>
      </c>
      <c r="AB48" s="180"/>
      <c r="AC48" s="180"/>
      <c r="AD48" s="180"/>
      <c r="AE48" s="180"/>
      <c r="AF48" s="181"/>
      <c r="AG48" s="149"/>
      <c r="AH48" s="150"/>
      <c r="AI48" s="180" t="str">
        <f>IF(AI38&lt;AP38,AI37,AP37)</f>
        <v/>
      </c>
      <c r="AJ48" s="180"/>
      <c r="AK48" s="180"/>
      <c r="AL48" s="180"/>
      <c r="AM48" s="180"/>
      <c r="AN48" s="180"/>
      <c r="AO48" s="72" t="s">
        <v>0</v>
      </c>
      <c r="AP48" s="180" t="str">
        <f>IF(AI42&lt;AP42,AI41,AP41)</f>
        <v/>
      </c>
      <c r="AQ48" s="180"/>
      <c r="AR48" s="180"/>
      <c r="AS48" s="180"/>
      <c r="AT48" s="180"/>
      <c r="AU48" s="181"/>
      <c r="AV48" s="149"/>
      <c r="AW48" s="150"/>
      <c r="AX48" s="180" t="str">
        <f>IF(AX38&lt;BE38,AX37,BE37)</f>
        <v/>
      </c>
      <c r="AY48" s="180"/>
      <c r="AZ48" s="180"/>
      <c r="BA48" s="180"/>
      <c r="BB48" s="180"/>
      <c r="BC48" s="180"/>
      <c r="BD48" s="73" t="s">
        <v>0</v>
      </c>
      <c r="BE48" s="180" t="str">
        <f>IF(AX42&lt;BE42,AX41,BE41)</f>
        <v/>
      </c>
      <c r="BF48" s="180"/>
      <c r="BG48" s="181"/>
    </row>
    <row r="49" spans="1:59" s="41" customFormat="1" ht="25" customHeight="1" thickBot="1" x14ac:dyDescent="0.2">
      <c r="A49" s="290"/>
      <c r="B49" s="291"/>
      <c r="C49" s="186"/>
      <c r="D49" s="187"/>
      <c r="E49" s="139"/>
      <c r="F49" s="139"/>
      <c r="G49" s="139"/>
      <c r="H49" s="139"/>
      <c r="I49" s="139"/>
      <c r="J49" s="139"/>
      <c r="K49" s="71"/>
      <c r="L49" s="139"/>
      <c r="M49" s="139"/>
      <c r="N49" s="139"/>
      <c r="O49" s="139"/>
      <c r="P49" s="139"/>
      <c r="Q49" s="140"/>
      <c r="R49" s="151"/>
      <c r="S49" s="152"/>
      <c r="T49" s="139"/>
      <c r="U49" s="139"/>
      <c r="V49" s="139"/>
      <c r="W49" s="139"/>
      <c r="X49" s="139"/>
      <c r="Y49" s="139"/>
      <c r="Z49" s="71"/>
      <c r="AA49" s="139"/>
      <c r="AB49" s="139"/>
      <c r="AC49" s="139"/>
      <c r="AD49" s="139"/>
      <c r="AE49" s="139"/>
      <c r="AF49" s="140"/>
      <c r="AG49" s="151"/>
      <c r="AH49" s="152"/>
      <c r="AI49" s="139"/>
      <c r="AJ49" s="139"/>
      <c r="AK49" s="139"/>
      <c r="AL49" s="139"/>
      <c r="AM49" s="139"/>
      <c r="AN49" s="139"/>
      <c r="AO49" s="70"/>
      <c r="AP49" s="139"/>
      <c r="AQ49" s="139"/>
      <c r="AR49" s="139"/>
      <c r="AS49" s="139"/>
      <c r="AT49" s="139"/>
      <c r="AU49" s="140"/>
      <c r="AV49" s="151"/>
      <c r="AW49" s="152"/>
      <c r="AX49" s="139"/>
      <c r="AY49" s="139"/>
      <c r="AZ49" s="139"/>
      <c r="BA49" s="139"/>
      <c r="BB49" s="139"/>
      <c r="BC49" s="139"/>
      <c r="BD49" s="71"/>
      <c r="BE49" s="139"/>
      <c r="BF49" s="139"/>
      <c r="BG49" s="140"/>
    </row>
    <row r="50" spans="1:59" s="20" customFormat="1" ht="25" customHeight="1" thickBot="1" x14ac:dyDescent="0.2">
      <c r="A50" s="290"/>
      <c r="B50" s="291"/>
      <c r="C50" s="156" t="s">
        <v>130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8"/>
      <c r="R50" s="156" t="s">
        <v>131</v>
      </c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8"/>
      <c r="AG50" s="156" t="s">
        <v>134</v>
      </c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8"/>
      <c r="AV50" s="188" t="s">
        <v>136</v>
      </c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90"/>
    </row>
    <row r="51" spans="1:59" s="41" customFormat="1" ht="14.25" customHeight="1" x14ac:dyDescent="0.15">
      <c r="A51" s="290"/>
      <c r="B51" s="291"/>
      <c r="C51" s="141" t="s">
        <v>105</v>
      </c>
      <c r="D51" s="142"/>
      <c r="E51" s="159" t="s">
        <v>63</v>
      </c>
      <c r="F51" s="159"/>
      <c r="G51" s="159"/>
      <c r="H51" s="159"/>
      <c r="I51" s="159"/>
      <c r="J51" s="159"/>
      <c r="K51" s="76" t="s">
        <v>0</v>
      </c>
      <c r="L51" s="159" t="s">
        <v>64</v>
      </c>
      <c r="M51" s="159"/>
      <c r="N51" s="159"/>
      <c r="O51" s="159"/>
      <c r="P51" s="159"/>
      <c r="Q51" s="178"/>
      <c r="R51" s="147" t="s">
        <v>106</v>
      </c>
      <c r="S51" s="148"/>
      <c r="T51" s="159" t="s">
        <v>65</v>
      </c>
      <c r="U51" s="159"/>
      <c r="V51" s="159"/>
      <c r="W51" s="159"/>
      <c r="X51" s="159"/>
      <c r="Y51" s="159"/>
      <c r="Z51" s="76" t="s">
        <v>0</v>
      </c>
      <c r="AA51" s="159" t="s">
        <v>66</v>
      </c>
      <c r="AB51" s="159"/>
      <c r="AC51" s="159"/>
      <c r="AD51" s="159"/>
      <c r="AE51" s="159"/>
      <c r="AF51" s="178"/>
      <c r="AG51" s="147" t="s">
        <v>107</v>
      </c>
      <c r="AH51" s="148"/>
      <c r="AI51" s="159" t="s">
        <v>67</v>
      </c>
      <c r="AJ51" s="159"/>
      <c r="AK51" s="159"/>
      <c r="AL51" s="159"/>
      <c r="AM51" s="159"/>
      <c r="AN51" s="159"/>
      <c r="AO51" s="76" t="s">
        <v>0</v>
      </c>
      <c r="AP51" s="159" t="s">
        <v>68</v>
      </c>
      <c r="AQ51" s="159"/>
      <c r="AR51" s="159"/>
      <c r="AS51" s="159"/>
      <c r="AT51" s="159"/>
      <c r="AU51" s="178"/>
      <c r="AV51" s="147" t="s">
        <v>108</v>
      </c>
      <c r="AW51" s="148"/>
      <c r="AX51" s="159" t="s">
        <v>69</v>
      </c>
      <c r="AY51" s="159"/>
      <c r="AZ51" s="159"/>
      <c r="BA51" s="159"/>
      <c r="BB51" s="159"/>
      <c r="BC51" s="159"/>
      <c r="BD51" s="77" t="s">
        <v>0</v>
      </c>
      <c r="BE51" s="159" t="s">
        <v>70</v>
      </c>
      <c r="BF51" s="159"/>
      <c r="BG51" s="178"/>
    </row>
    <row r="52" spans="1:59" ht="25" customHeight="1" x14ac:dyDescent="0.15">
      <c r="A52" s="290"/>
      <c r="B52" s="291"/>
      <c r="C52" s="143"/>
      <c r="D52" s="144"/>
      <c r="E52" s="180" t="str">
        <f>IF(E38&gt;L38,E37,L37)</f>
        <v/>
      </c>
      <c r="F52" s="180"/>
      <c r="G52" s="180"/>
      <c r="H52" s="180"/>
      <c r="I52" s="180"/>
      <c r="J52" s="180"/>
      <c r="K52" s="73" t="s">
        <v>0</v>
      </c>
      <c r="L52" s="180" t="str">
        <f>IF(E42&gt;L42,E41,L41)</f>
        <v/>
      </c>
      <c r="M52" s="180"/>
      <c r="N52" s="180"/>
      <c r="O52" s="180"/>
      <c r="P52" s="180"/>
      <c r="Q52" s="181"/>
      <c r="R52" s="149"/>
      <c r="S52" s="150"/>
      <c r="T52" s="180" t="str">
        <f>IF(T38&gt;AA38,T37,AA37)</f>
        <v/>
      </c>
      <c r="U52" s="180"/>
      <c r="V52" s="180"/>
      <c r="W52" s="180"/>
      <c r="X52" s="180"/>
      <c r="Y52" s="180"/>
      <c r="Z52" s="73" t="s">
        <v>0</v>
      </c>
      <c r="AA52" s="180" t="str">
        <f>IF(T42&gt;AA42,T41,AA41)</f>
        <v/>
      </c>
      <c r="AB52" s="180"/>
      <c r="AC52" s="180"/>
      <c r="AD52" s="180"/>
      <c r="AE52" s="180"/>
      <c r="AF52" s="181"/>
      <c r="AG52" s="149"/>
      <c r="AH52" s="150"/>
      <c r="AI52" s="180" t="str">
        <f>IF(E38&lt;L38,E37,L37)</f>
        <v/>
      </c>
      <c r="AJ52" s="180"/>
      <c r="AK52" s="180"/>
      <c r="AL52" s="180"/>
      <c r="AM52" s="180"/>
      <c r="AN52" s="180"/>
      <c r="AO52" s="72" t="s">
        <v>0</v>
      </c>
      <c r="AP52" s="180" t="str">
        <f>IF(E42&lt;L42,E41,L41)</f>
        <v/>
      </c>
      <c r="AQ52" s="180"/>
      <c r="AR52" s="180"/>
      <c r="AS52" s="180"/>
      <c r="AT52" s="180"/>
      <c r="AU52" s="181"/>
      <c r="AV52" s="149"/>
      <c r="AW52" s="150"/>
      <c r="AX52" s="180" t="str">
        <f>IF(T38&lt;AA38,T37,AA37)</f>
        <v/>
      </c>
      <c r="AY52" s="180"/>
      <c r="AZ52" s="180"/>
      <c r="BA52" s="180"/>
      <c r="BB52" s="180"/>
      <c r="BC52" s="180"/>
      <c r="BD52" s="73" t="s">
        <v>0</v>
      </c>
      <c r="BE52" s="180" t="str">
        <f>IF(T42&lt;AA42,T41,AA41)</f>
        <v/>
      </c>
      <c r="BF52" s="180"/>
      <c r="BG52" s="181"/>
    </row>
    <row r="53" spans="1:59" ht="25" customHeight="1" thickBot="1" x14ac:dyDescent="0.2">
      <c r="A53" s="292"/>
      <c r="B53" s="293"/>
      <c r="C53" s="145"/>
      <c r="D53" s="146"/>
      <c r="E53" s="139"/>
      <c r="F53" s="139"/>
      <c r="G53" s="139"/>
      <c r="H53" s="139"/>
      <c r="I53" s="139"/>
      <c r="J53" s="139"/>
      <c r="K53" s="71"/>
      <c r="L53" s="139"/>
      <c r="M53" s="139"/>
      <c r="N53" s="139"/>
      <c r="O53" s="139"/>
      <c r="P53" s="139"/>
      <c r="Q53" s="140"/>
      <c r="R53" s="151"/>
      <c r="S53" s="152"/>
      <c r="T53" s="139"/>
      <c r="U53" s="139"/>
      <c r="V53" s="139"/>
      <c r="W53" s="139"/>
      <c r="X53" s="139"/>
      <c r="Y53" s="139"/>
      <c r="Z53" s="71"/>
      <c r="AA53" s="139"/>
      <c r="AB53" s="139"/>
      <c r="AC53" s="139"/>
      <c r="AD53" s="139"/>
      <c r="AE53" s="139"/>
      <c r="AF53" s="140"/>
      <c r="AG53" s="151"/>
      <c r="AH53" s="152"/>
      <c r="AI53" s="153"/>
      <c r="AJ53" s="139"/>
      <c r="AK53" s="139"/>
      <c r="AL53" s="139"/>
      <c r="AM53" s="139"/>
      <c r="AN53" s="139"/>
      <c r="AO53" s="70"/>
      <c r="AP53" s="139"/>
      <c r="AQ53" s="139"/>
      <c r="AR53" s="139"/>
      <c r="AS53" s="139"/>
      <c r="AT53" s="139"/>
      <c r="AU53" s="140"/>
      <c r="AV53" s="151"/>
      <c r="AW53" s="152"/>
      <c r="AX53" s="139"/>
      <c r="AY53" s="139"/>
      <c r="AZ53" s="139"/>
      <c r="BA53" s="139"/>
      <c r="BB53" s="139"/>
      <c r="BC53" s="139"/>
      <c r="BD53" s="71"/>
      <c r="BE53" s="139"/>
      <c r="BF53" s="139"/>
      <c r="BG53" s="140"/>
    </row>
    <row r="54" spans="1:59" ht="18" customHeight="1" thickBot="1" x14ac:dyDescent="0.2">
      <c r="A54" s="92"/>
      <c r="B54" s="92"/>
      <c r="C54" s="93"/>
      <c r="D54" s="93"/>
      <c r="E54" s="43"/>
      <c r="F54" s="43"/>
      <c r="G54" s="43"/>
      <c r="H54" s="43"/>
      <c r="I54" s="43"/>
      <c r="J54" s="43"/>
      <c r="K54" s="72"/>
      <c r="L54" s="43"/>
      <c r="M54" s="43"/>
      <c r="N54" s="43"/>
      <c r="O54" s="43"/>
      <c r="P54" s="43"/>
      <c r="Q54" s="43"/>
      <c r="R54" s="75"/>
      <c r="S54" s="75"/>
      <c r="T54" s="43"/>
      <c r="U54" s="43"/>
      <c r="V54" s="43"/>
      <c r="W54" s="43"/>
      <c r="X54" s="43"/>
      <c r="Y54" s="43"/>
      <c r="Z54" s="73"/>
      <c r="AA54" s="43"/>
      <c r="AB54" s="43"/>
      <c r="AC54" s="43"/>
      <c r="AD54" s="43"/>
      <c r="AE54" s="43"/>
      <c r="AF54" s="43"/>
      <c r="AG54" s="75"/>
      <c r="AH54" s="75"/>
      <c r="AI54" s="43"/>
      <c r="AJ54" s="43"/>
      <c r="AK54" s="43"/>
      <c r="AL54" s="43"/>
      <c r="AM54" s="43"/>
      <c r="AN54" s="43"/>
      <c r="AO54" s="72"/>
      <c r="AP54" s="43"/>
      <c r="AQ54" s="43"/>
      <c r="AR54" s="43"/>
      <c r="AS54" s="43"/>
      <c r="AT54" s="43"/>
      <c r="AU54" s="43"/>
      <c r="AV54" s="75"/>
      <c r="AW54" s="75"/>
      <c r="AX54" s="43"/>
      <c r="AY54" s="43"/>
      <c r="AZ54" s="43"/>
      <c r="BA54" s="43"/>
      <c r="BB54" s="43"/>
      <c r="BC54" s="43"/>
      <c r="BD54" s="73"/>
      <c r="BE54" s="43"/>
      <c r="BF54" s="43"/>
      <c r="BG54" s="43"/>
    </row>
    <row r="55" spans="1:59" ht="15" customHeight="1" x14ac:dyDescent="0.15">
      <c r="A55" s="160" t="s">
        <v>161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2"/>
    </row>
    <row r="56" spans="1:59" ht="14.25" customHeight="1" thickBot="1" x14ac:dyDescent="0.2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5"/>
    </row>
    <row r="57" spans="1:59" s="20" customFormat="1" ht="25" customHeight="1" thickBot="1" x14ac:dyDescent="0.2">
      <c r="A57" s="154" t="str">
        <f>IF(Vertaling!$B$1 = "Nederlands",Vertaling!$A$14,Vertaling!$B$14)</f>
        <v>Time</v>
      </c>
      <c r="B57" s="155"/>
      <c r="C57" s="156" t="s">
        <v>129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8"/>
      <c r="R57" s="156" t="s">
        <v>132</v>
      </c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8"/>
      <c r="AG57" s="156" t="s">
        <v>133</v>
      </c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8"/>
      <c r="AV57" s="156" t="s">
        <v>135</v>
      </c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8"/>
    </row>
    <row r="58" spans="1:59" s="41" customFormat="1" ht="14.25" customHeight="1" x14ac:dyDescent="0.15">
      <c r="A58" s="288">
        <v>0.66666666666666663</v>
      </c>
      <c r="B58" s="289"/>
      <c r="C58" s="182" t="s">
        <v>72</v>
      </c>
      <c r="D58" s="183"/>
      <c r="E58" s="159" t="s">
        <v>80</v>
      </c>
      <c r="F58" s="159"/>
      <c r="G58" s="159"/>
      <c r="H58" s="159"/>
      <c r="I58" s="159"/>
      <c r="J58" s="159"/>
      <c r="K58" s="76" t="s">
        <v>0</v>
      </c>
      <c r="L58" s="159" t="s">
        <v>79</v>
      </c>
      <c r="M58" s="159"/>
      <c r="N58" s="159"/>
      <c r="O58" s="159"/>
      <c r="P58" s="159"/>
      <c r="Q58" s="178"/>
      <c r="R58" s="147" t="s">
        <v>71</v>
      </c>
      <c r="S58" s="148"/>
      <c r="T58" s="159" t="s">
        <v>112</v>
      </c>
      <c r="U58" s="159"/>
      <c r="V58" s="159"/>
      <c r="W58" s="159"/>
      <c r="X58" s="159"/>
      <c r="Y58" s="159"/>
      <c r="Z58" s="76" t="s">
        <v>0</v>
      </c>
      <c r="AA58" s="159" t="s">
        <v>113</v>
      </c>
      <c r="AB58" s="159"/>
      <c r="AC58" s="159"/>
      <c r="AD58" s="159"/>
      <c r="AE58" s="159"/>
      <c r="AF58" s="178"/>
      <c r="AG58" s="147" t="s">
        <v>73</v>
      </c>
      <c r="AH58" s="148"/>
      <c r="AI58" s="159" t="s">
        <v>81</v>
      </c>
      <c r="AJ58" s="159"/>
      <c r="AK58" s="159"/>
      <c r="AL58" s="159"/>
      <c r="AM58" s="159"/>
      <c r="AN58" s="159"/>
      <c r="AO58" s="76" t="s">
        <v>0</v>
      </c>
      <c r="AP58" s="159" t="s">
        <v>82</v>
      </c>
      <c r="AQ58" s="159"/>
      <c r="AR58" s="159"/>
      <c r="AS58" s="159"/>
      <c r="AT58" s="159"/>
      <c r="AU58" s="178"/>
      <c r="AV58" s="147" t="s">
        <v>74</v>
      </c>
      <c r="AW58" s="148"/>
      <c r="AX58" s="159" t="s">
        <v>84</v>
      </c>
      <c r="AY58" s="159"/>
      <c r="AZ58" s="159"/>
      <c r="BA58" s="159"/>
      <c r="BB58" s="159"/>
      <c r="BC58" s="159"/>
      <c r="BD58" s="77" t="s">
        <v>0</v>
      </c>
      <c r="BE58" s="159" t="s">
        <v>83</v>
      </c>
      <c r="BF58" s="159"/>
      <c r="BG58" s="178"/>
    </row>
    <row r="59" spans="1:59" ht="25" customHeight="1" x14ac:dyDescent="0.15">
      <c r="A59" s="290"/>
      <c r="B59" s="291"/>
      <c r="C59" s="184"/>
      <c r="D59" s="185"/>
      <c r="E59" s="180" t="str">
        <f>IF(E49&gt;L49,E48,L48)</f>
        <v/>
      </c>
      <c r="F59" s="180"/>
      <c r="G59" s="180"/>
      <c r="H59" s="180"/>
      <c r="I59" s="180"/>
      <c r="J59" s="180"/>
      <c r="K59" s="72" t="s">
        <v>0</v>
      </c>
      <c r="L59" s="180" t="str">
        <f>IF(T49&gt;AA49,T48,AA48)</f>
        <v/>
      </c>
      <c r="M59" s="180"/>
      <c r="N59" s="180"/>
      <c r="O59" s="180"/>
      <c r="P59" s="180"/>
      <c r="Q59" s="181"/>
      <c r="R59" s="149"/>
      <c r="S59" s="150"/>
      <c r="T59" s="180" t="str">
        <f>IF(E49&lt;L49,E48,L48)</f>
        <v/>
      </c>
      <c r="U59" s="180"/>
      <c r="V59" s="180"/>
      <c r="W59" s="180"/>
      <c r="X59" s="180"/>
      <c r="Y59" s="180"/>
      <c r="Z59" s="73" t="s">
        <v>0</v>
      </c>
      <c r="AA59" s="180" t="str">
        <f>IF(T49&lt;AA49,T48,AA48)</f>
        <v/>
      </c>
      <c r="AB59" s="180"/>
      <c r="AC59" s="180"/>
      <c r="AD59" s="180"/>
      <c r="AE59" s="180"/>
      <c r="AF59" s="181"/>
      <c r="AG59" s="149"/>
      <c r="AH59" s="150"/>
      <c r="AI59" s="180" t="str">
        <f>IF(AI49&gt;AP49,AI48,AP48)</f>
        <v/>
      </c>
      <c r="AJ59" s="180"/>
      <c r="AK59" s="180"/>
      <c r="AL59" s="180"/>
      <c r="AM59" s="180"/>
      <c r="AN59" s="180"/>
      <c r="AO59" s="72" t="s">
        <v>0</v>
      </c>
      <c r="AP59" s="180" t="str">
        <f>IF(AX49&gt;BE49,AX48,BE48)</f>
        <v/>
      </c>
      <c r="AQ59" s="180"/>
      <c r="AR59" s="180"/>
      <c r="AS59" s="180"/>
      <c r="AT59" s="180"/>
      <c r="AU59" s="181"/>
      <c r="AV59" s="149"/>
      <c r="AW59" s="150"/>
      <c r="AX59" s="180" t="str">
        <f>IF(AI49&lt;AP49,AI48,AP48)</f>
        <v/>
      </c>
      <c r="AY59" s="180"/>
      <c r="AZ59" s="180"/>
      <c r="BA59" s="180"/>
      <c r="BB59" s="180"/>
      <c r="BC59" s="180"/>
      <c r="BD59" s="73" t="s">
        <v>0</v>
      </c>
      <c r="BE59" s="180" t="str">
        <f>IF(AX49&lt;BE49,AX48,BE48)</f>
        <v/>
      </c>
      <c r="BF59" s="180"/>
      <c r="BG59" s="181"/>
    </row>
    <row r="60" spans="1:59" ht="25" customHeight="1" thickBot="1" x14ac:dyDescent="0.2">
      <c r="A60" s="290"/>
      <c r="B60" s="291"/>
      <c r="C60" s="186"/>
      <c r="D60" s="187"/>
      <c r="E60" s="191"/>
      <c r="F60" s="192"/>
      <c r="G60" s="192"/>
      <c r="H60" s="192"/>
      <c r="I60" s="192"/>
      <c r="J60" s="153"/>
      <c r="K60" s="70"/>
      <c r="L60" s="139"/>
      <c r="M60" s="139"/>
      <c r="N60" s="139"/>
      <c r="O60" s="139"/>
      <c r="P60" s="139"/>
      <c r="Q60" s="140"/>
      <c r="R60" s="151"/>
      <c r="S60" s="152"/>
      <c r="T60" s="139"/>
      <c r="U60" s="139"/>
      <c r="V60" s="139"/>
      <c r="W60" s="139"/>
      <c r="X60" s="139"/>
      <c r="Y60" s="139"/>
      <c r="Z60" s="71"/>
      <c r="AA60" s="139"/>
      <c r="AB60" s="139"/>
      <c r="AC60" s="139"/>
      <c r="AD60" s="139"/>
      <c r="AE60" s="139"/>
      <c r="AF60" s="140"/>
      <c r="AG60" s="151"/>
      <c r="AH60" s="152"/>
      <c r="AI60" s="139"/>
      <c r="AJ60" s="139"/>
      <c r="AK60" s="139"/>
      <c r="AL60" s="139"/>
      <c r="AM60" s="139"/>
      <c r="AN60" s="139"/>
      <c r="AO60" s="70"/>
      <c r="AP60" s="139"/>
      <c r="AQ60" s="139"/>
      <c r="AR60" s="139"/>
      <c r="AS60" s="139"/>
      <c r="AT60" s="139"/>
      <c r="AU60" s="140"/>
      <c r="AV60" s="151"/>
      <c r="AW60" s="152"/>
      <c r="AX60" s="139"/>
      <c r="AY60" s="139"/>
      <c r="AZ60" s="139"/>
      <c r="BA60" s="139"/>
      <c r="BB60" s="139"/>
      <c r="BC60" s="139"/>
      <c r="BD60" s="71"/>
      <c r="BE60" s="139"/>
      <c r="BF60" s="139"/>
      <c r="BG60" s="140"/>
    </row>
    <row r="61" spans="1:59" s="20" customFormat="1" ht="25" customHeight="1" thickBot="1" x14ac:dyDescent="0.2">
      <c r="A61" s="290"/>
      <c r="B61" s="291"/>
      <c r="C61" s="156" t="s">
        <v>130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8"/>
      <c r="R61" s="156" t="s">
        <v>131</v>
      </c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8"/>
      <c r="AG61" s="156" t="s">
        <v>134</v>
      </c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8"/>
      <c r="AV61" s="188" t="s">
        <v>136</v>
      </c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90"/>
    </row>
    <row r="62" spans="1:59" s="41" customFormat="1" ht="14.25" customHeight="1" x14ac:dyDescent="0.15">
      <c r="A62" s="290"/>
      <c r="B62" s="291"/>
      <c r="C62" s="182" t="s">
        <v>75</v>
      </c>
      <c r="D62" s="183"/>
      <c r="E62" s="159" t="s">
        <v>85</v>
      </c>
      <c r="F62" s="159"/>
      <c r="G62" s="159"/>
      <c r="H62" s="159"/>
      <c r="I62" s="159"/>
      <c r="J62" s="159"/>
      <c r="K62" s="76" t="s">
        <v>4</v>
      </c>
      <c r="L62" s="159" t="s">
        <v>86</v>
      </c>
      <c r="M62" s="159"/>
      <c r="N62" s="159"/>
      <c r="O62" s="159"/>
      <c r="P62" s="159"/>
      <c r="Q62" s="178"/>
      <c r="R62" s="147" t="s">
        <v>76</v>
      </c>
      <c r="S62" s="148"/>
      <c r="T62" s="159" t="s">
        <v>92</v>
      </c>
      <c r="U62" s="159"/>
      <c r="V62" s="159"/>
      <c r="W62" s="159"/>
      <c r="X62" s="159"/>
      <c r="Y62" s="159"/>
      <c r="Z62" s="76" t="s">
        <v>0</v>
      </c>
      <c r="AA62" s="159" t="s">
        <v>87</v>
      </c>
      <c r="AB62" s="159"/>
      <c r="AC62" s="159"/>
      <c r="AD62" s="159"/>
      <c r="AE62" s="159"/>
      <c r="AF62" s="178"/>
      <c r="AG62" s="147" t="s">
        <v>77</v>
      </c>
      <c r="AH62" s="148"/>
      <c r="AI62" s="159" t="s">
        <v>88</v>
      </c>
      <c r="AJ62" s="159"/>
      <c r="AK62" s="159"/>
      <c r="AL62" s="159"/>
      <c r="AM62" s="159"/>
      <c r="AN62" s="159"/>
      <c r="AO62" s="76" t="s">
        <v>0</v>
      </c>
      <c r="AP62" s="159" t="s">
        <v>89</v>
      </c>
      <c r="AQ62" s="159"/>
      <c r="AR62" s="159"/>
      <c r="AS62" s="159"/>
      <c r="AT62" s="159"/>
      <c r="AU62" s="178"/>
      <c r="AV62" s="147" t="s">
        <v>78</v>
      </c>
      <c r="AW62" s="148"/>
      <c r="AX62" s="159" t="s">
        <v>90</v>
      </c>
      <c r="AY62" s="159"/>
      <c r="AZ62" s="159"/>
      <c r="BA62" s="159"/>
      <c r="BB62" s="159"/>
      <c r="BC62" s="159"/>
      <c r="BD62" s="77" t="s">
        <v>0</v>
      </c>
      <c r="BE62" s="159" t="s">
        <v>91</v>
      </c>
      <c r="BF62" s="159"/>
      <c r="BG62" s="178"/>
    </row>
    <row r="63" spans="1:59" ht="25" customHeight="1" x14ac:dyDescent="0.15">
      <c r="A63" s="290"/>
      <c r="B63" s="291"/>
      <c r="C63" s="184"/>
      <c r="D63" s="185"/>
      <c r="E63" s="180" t="str">
        <f>IF(E53&gt;L53,E52,L52)</f>
        <v/>
      </c>
      <c r="F63" s="180"/>
      <c r="G63" s="180"/>
      <c r="H63" s="180"/>
      <c r="I63" s="180"/>
      <c r="J63" s="180"/>
      <c r="K63" s="72" t="s">
        <v>0</v>
      </c>
      <c r="L63" s="180" t="str">
        <f>IF(T53&gt;AA53,T52,AA52)</f>
        <v/>
      </c>
      <c r="M63" s="180"/>
      <c r="N63" s="180"/>
      <c r="O63" s="180"/>
      <c r="P63" s="180"/>
      <c r="Q63" s="181"/>
      <c r="R63" s="149"/>
      <c r="S63" s="150"/>
      <c r="T63" s="180" t="str">
        <f>IF(E53&lt;L53,E52,L52)</f>
        <v/>
      </c>
      <c r="U63" s="180"/>
      <c r="V63" s="180"/>
      <c r="W63" s="180"/>
      <c r="X63" s="180"/>
      <c r="Y63" s="180"/>
      <c r="Z63" s="73" t="s">
        <v>0</v>
      </c>
      <c r="AA63" s="180" t="str">
        <f>IF(T53&lt;AA53,T52,AA52)</f>
        <v/>
      </c>
      <c r="AB63" s="180"/>
      <c r="AC63" s="180"/>
      <c r="AD63" s="180"/>
      <c r="AE63" s="180"/>
      <c r="AF63" s="181"/>
      <c r="AG63" s="149"/>
      <c r="AH63" s="150"/>
      <c r="AI63" s="180" t="str">
        <f>IF(AI53&gt;AP53,AI52,AP52)</f>
        <v/>
      </c>
      <c r="AJ63" s="180"/>
      <c r="AK63" s="180"/>
      <c r="AL63" s="180"/>
      <c r="AM63" s="180"/>
      <c r="AN63" s="180"/>
      <c r="AO63" s="72" t="s">
        <v>0</v>
      </c>
      <c r="AP63" s="180" t="str">
        <f>IF(AX53&gt;BE53,AX52,BE52)</f>
        <v/>
      </c>
      <c r="AQ63" s="180"/>
      <c r="AR63" s="180"/>
      <c r="AS63" s="180"/>
      <c r="AT63" s="180"/>
      <c r="AU63" s="181"/>
      <c r="AV63" s="149"/>
      <c r="AW63" s="150"/>
      <c r="AX63" s="180" t="str">
        <f>IF(AI53&lt;AP53,AI52,AP52)</f>
        <v/>
      </c>
      <c r="AY63" s="180"/>
      <c r="AZ63" s="180"/>
      <c r="BA63" s="180"/>
      <c r="BB63" s="180"/>
      <c r="BC63" s="180"/>
      <c r="BD63" s="73" t="s">
        <v>0</v>
      </c>
      <c r="BE63" s="180" t="str">
        <f>IF(AX53&lt;BE53,AX52,BE52)</f>
        <v/>
      </c>
      <c r="BF63" s="180"/>
      <c r="BG63" s="181"/>
    </row>
    <row r="64" spans="1:59" ht="25" customHeight="1" thickBot="1" x14ac:dyDescent="0.2">
      <c r="A64" s="292"/>
      <c r="B64" s="293"/>
      <c r="C64" s="186"/>
      <c r="D64" s="187"/>
      <c r="E64" s="153"/>
      <c r="F64" s="139"/>
      <c r="G64" s="139"/>
      <c r="H64" s="139"/>
      <c r="I64" s="139"/>
      <c r="J64" s="139"/>
      <c r="K64" s="70"/>
      <c r="L64" s="139"/>
      <c r="M64" s="139"/>
      <c r="N64" s="139"/>
      <c r="O64" s="139"/>
      <c r="P64" s="139"/>
      <c r="Q64" s="140"/>
      <c r="R64" s="151"/>
      <c r="S64" s="152"/>
      <c r="T64" s="153"/>
      <c r="U64" s="139"/>
      <c r="V64" s="139"/>
      <c r="W64" s="139"/>
      <c r="X64" s="139"/>
      <c r="Y64" s="139"/>
      <c r="Z64" s="71"/>
      <c r="AA64" s="139"/>
      <c r="AB64" s="139"/>
      <c r="AC64" s="139"/>
      <c r="AD64" s="139"/>
      <c r="AE64" s="139"/>
      <c r="AF64" s="140"/>
      <c r="AG64" s="151"/>
      <c r="AH64" s="152"/>
      <c r="AI64" s="153"/>
      <c r="AJ64" s="139"/>
      <c r="AK64" s="139"/>
      <c r="AL64" s="139"/>
      <c r="AM64" s="139"/>
      <c r="AN64" s="139"/>
      <c r="AO64" s="70"/>
      <c r="AP64" s="139"/>
      <c r="AQ64" s="139"/>
      <c r="AR64" s="139"/>
      <c r="AS64" s="139"/>
      <c r="AT64" s="139"/>
      <c r="AU64" s="140"/>
      <c r="AV64" s="151"/>
      <c r="AW64" s="152"/>
      <c r="AX64" s="153"/>
      <c r="AY64" s="139"/>
      <c r="AZ64" s="139"/>
      <c r="BA64" s="139"/>
      <c r="BB64" s="139"/>
      <c r="BC64" s="139"/>
      <c r="BD64" s="71"/>
      <c r="BE64" s="139"/>
      <c r="BF64" s="139"/>
      <c r="BG64" s="140"/>
    </row>
  </sheetData>
  <sheetProtection selectLockedCells="1"/>
  <mergeCells count="352">
    <mergeCell ref="BE41:BG41"/>
    <mergeCell ref="L42:Q42"/>
    <mergeCell ref="E38:J38"/>
    <mergeCell ref="L38:Q38"/>
    <mergeCell ref="R36:S38"/>
    <mergeCell ref="T38:Y38"/>
    <mergeCell ref="I17:N17"/>
    <mergeCell ref="F25:G25"/>
    <mergeCell ref="F26:G26"/>
    <mergeCell ref="P18:U18"/>
    <mergeCell ref="F18:G18"/>
    <mergeCell ref="I21:U21"/>
    <mergeCell ref="W21:Y21"/>
    <mergeCell ref="AE25:AF25"/>
    <mergeCell ref="I23:N23"/>
    <mergeCell ref="D14:E14"/>
    <mergeCell ref="D15:E15"/>
    <mergeCell ref="D16:E16"/>
    <mergeCell ref="D17:E17"/>
    <mergeCell ref="D18:E18"/>
    <mergeCell ref="D19:E19"/>
    <mergeCell ref="AV39:BG39"/>
    <mergeCell ref="I16:N16"/>
    <mergeCell ref="T37:Y37"/>
    <mergeCell ref="AA37:AF37"/>
    <mergeCell ref="E36:J36"/>
    <mergeCell ref="L36:Q36"/>
    <mergeCell ref="AE23:AF23"/>
    <mergeCell ref="AO19:AT19"/>
    <mergeCell ref="AO18:AT18"/>
    <mergeCell ref="AE18:AF18"/>
    <mergeCell ref="AE21:AF21"/>
    <mergeCell ref="I22:N22"/>
    <mergeCell ref="P25:U25"/>
    <mergeCell ref="P24:U24"/>
    <mergeCell ref="I26:N26"/>
    <mergeCell ref="I14:N14"/>
    <mergeCell ref="P15:U15"/>
    <mergeCell ref="AZ21:BB21"/>
    <mergeCell ref="A47:B53"/>
    <mergeCell ref="T36:Y36"/>
    <mergeCell ref="AA36:AF36"/>
    <mergeCell ref="AI36:AN36"/>
    <mergeCell ref="AI37:AN37"/>
    <mergeCell ref="AP37:AU37"/>
    <mergeCell ref="AX37:BC37"/>
    <mergeCell ref="C47:D49"/>
    <mergeCell ref="L49:Q49"/>
    <mergeCell ref="E49:J49"/>
    <mergeCell ref="E47:J47"/>
    <mergeCell ref="L47:Q47"/>
    <mergeCell ref="AX48:BC48"/>
    <mergeCell ref="AX42:BC42"/>
    <mergeCell ref="AP47:AU47"/>
    <mergeCell ref="AP36:AU36"/>
    <mergeCell ref="AX47:BC47"/>
    <mergeCell ref="A46:B46"/>
    <mergeCell ref="C46:Q46"/>
    <mergeCell ref="R46:AF46"/>
    <mergeCell ref="AG46:AU46"/>
    <mergeCell ref="AV46:BG46"/>
    <mergeCell ref="AP41:AU41"/>
    <mergeCell ref="AX41:BC41"/>
    <mergeCell ref="A58:B64"/>
    <mergeCell ref="P23:U23"/>
    <mergeCell ref="P22:U22"/>
    <mergeCell ref="F24:G24"/>
    <mergeCell ref="F22:G22"/>
    <mergeCell ref="F23:G23"/>
    <mergeCell ref="I25:N25"/>
    <mergeCell ref="I24:N24"/>
    <mergeCell ref="P27:U27"/>
    <mergeCell ref="P26:U26"/>
    <mergeCell ref="A29:BG29"/>
    <mergeCell ref="E40:J40"/>
    <mergeCell ref="L40:Q40"/>
    <mergeCell ref="T40:Y40"/>
    <mergeCell ref="AA40:AF40"/>
    <mergeCell ref="AI40:AN40"/>
    <mergeCell ref="AP40:AU40"/>
    <mergeCell ref="AX40:BC40"/>
    <mergeCell ref="BE40:BG40"/>
    <mergeCell ref="C50:Q50"/>
    <mergeCell ref="R50:AF50"/>
    <mergeCell ref="AG50:AU50"/>
    <mergeCell ref="AV50:BG50"/>
    <mergeCell ref="A44:BG45"/>
    <mergeCell ref="A1:AX1"/>
    <mergeCell ref="F27:G27"/>
    <mergeCell ref="I27:N27"/>
    <mergeCell ref="AH24:AM24"/>
    <mergeCell ref="AH23:AM23"/>
    <mergeCell ref="AE24:AF24"/>
    <mergeCell ref="AH22:AM22"/>
    <mergeCell ref="AO27:AT27"/>
    <mergeCell ref="AO26:AT26"/>
    <mergeCell ref="AO25:AT25"/>
    <mergeCell ref="AO24:AT24"/>
    <mergeCell ref="AO23:AT23"/>
    <mergeCell ref="AO22:AT22"/>
    <mergeCell ref="AH27:AM27"/>
    <mergeCell ref="AH26:AM26"/>
    <mergeCell ref="AH25:AM25"/>
    <mergeCell ref="AE27:AF27"/>
    <mergeCell ref="AE26:AF26"/>
    <mergeCell ref="AE22:AF22"/>
    <mergeCell ref="AO17:AT17"/>
    <mergeCell ref="AE13:AF13"/>
    <mergeCell ref="AO16:AT16"/>
    <mergeCell ref="AH21:AT21"/>
    <mergeCell ref="AV21:AX21"/>
    <mergeCell ref="AZ13:BB13"/>
    <mergeCell ref="AH19:AM19"/>
    <mergeCell ref="AH18:AM18"/>
    <mergeCell ref="AH17:AM17"/>
    <mergeCell ref="AH16:AM16"/>
    <mergeCell ref="AH15:AM15"/>
    <mergeCell ref="AH14:AM14"/>
    <mergeCell ref="AH13:AT13"/>
    <mergeCell ref="AE15:AF15"/>
    <mergeCell ref="AE19:AF19"/>
    <mergeCell ref="AO15:AT15"/>
    <mergeCell ref="AO14:AT14"/>
    <mergeCell ref="AE16:AF16"/>
    <mergeCell ref="AE17:AF17"/>
    <mergeCell ref="AT9:AY9"/>
    <mergeCell ref="AV13:AX13"/>
    <mergeCell ref="AF9:AK9"/>
    <mergeCell ref="AE14:AF14"/>
    <mergeCell ref="AB3:AB5"/>
    <mergeCell ref="AT7:AY7"/>
    <mergeCell ref="Q6:W6"/>
    <mergeCell ref="AF6:AK6"/>
    <mergeCell ref="Q7:W7"/>
    <mergeCell ref="W13:Y13"/>
    <mergeCell ref="Q8:W8"/>
    <mergeCell ref="AF8:AK8"/>
    <mergeCell ref="Q9:W9"/>
    <mergeCell ref="AC3:AC5"/>
    <mergeCell ref="AT6:AY6"/>
    <mergeCell ref="AT8:AY8"/>
    <mergeCell ref="AA13:AC13"/>
    <mergeCell ref="AA3:AA5"/>
    <mergeCell ref="P14:U14"/>
    <mergeCell ref="AF7:AK7"/>
    <mergeCell ref="C6:H6"/>
    <mergeCell ref="C7:H7"/>
    <mergeCell ref="C8:H8"/>
    <mergeCell ref="B3:B5"/>
    <mergeCell ref="N3:N5"/>
    <mergeCell ref="M3:M5"/>
    <mergeCell ref="L3:L5"/>
    <mergeCell ref="P19:U19"/>
    <mergeCell ref="P17:U17"/>
    <mergeCell ref="F17:G17"/>
    <mergeCell ref="C9:H9"/>
    <mergeCell ref="F13:G13"/>
    <mergeCell ref="I13:U13"/>
    <mergeCell ref="F14:G14"/>
    <mergeCell ref="C3:H5"/>
    <mergeCell ref="Q3:W5"/>
    <mergeCell ref="P3:P5"/>
    <mergeCell ref="A11:BG12"/>
    <mergeCell ref="BC13:BG27"/>
    <mergeCell ref="F21:G21"/>
    <mergeCell ref="F19:G19"/>
    <mergeCell ref="I19:N19"/>
    <mergeCell ref="I15:N15"/>
    <mergeCell ref="P16:U16"/>
    <mergeCell ref="BF3:BF5"/>
    <mergeCell ref="AR3:AR5"/>
    <mergeCell ref="BC3:BC5"/>
    <mergeCell ref="BD3:BD5"/>
    <mergeCell ref="BE3:BE5"/>
    <mergeCell ref="AD3:AD5"/>
    <mergeCell ref="AO3:AO5"/>
    <mergeCell ref="AP3:AP5"/>
    <mergeCell ref="AQ3:AQ5"/>
    <mergeCell ref="AZ3:AZ5"/>
    <mergeCell ref="BA3:BA5"/>
    <mergeCell ref="BB3:BB5"/>
    <mergeCell ref="AF3:AK5"/>
    <mergeCell ref="AT3:AY5"/>
    <mergeCell ref="AE3:AE5"/>
    <mergeCell ref="AS3:AS5"/>
    <mergeCell ref="I3:I5"/>
    <mergeCell ref="J3:J5"/>
    <mergeCell ref="K3:K5"/>
    <mergeCell ref="X3:X5"/>
    <mergeCell ref="Y3:Y5"/>
    <mergeCell ref="Z3:Z5"/>
    <mergeCell ref="AL3:AL5"/>
    <mergeCell ref="AM3:AM5"/>
    <mergeCell ref="AN3:AN5"/>
    <mergeCell ref="O3:O5"/>
    <mergeCell ref="E42:J42"/>
    <mergeCell ref="C39:Q39"/>
    <mergeCell ref="R39:AF39"/>
    <mergeCell ref="AG39:AU39"/>
    <mergeCell ref="T42:Y42"/>
    <mergeCell ref="F15:G15"/>
    <mergeCell ref="F16:G16"/>
    <mergeCell ref="BE37:BG37"/>
    <mergeCell ref="C36:D38"/>
    <mergeCell ref="AG36:AH38"/>
    <mergeCell ref="AV36:AW38"/>
    <mergeCell ref="A33:BG34"/>
    <mergeCell ref="A35:B35"/>
    <mergeCell ref="C35:Q35"/>
    <mergeCell ref="R35:AF35"/>
    <mergeCell ref="AG35:AU35"/>
    <mergeCell ref="AV35:BG35"/>
    <mergeCell ref="AX36:BC36"/>
    <mergeCell ref="BE36:BG36"/>
    <mergeCell ref="E37:J37"/>
    <mergeCell ref="AA21:AC21"/>
    <mergeCell ref="A36:B42"/>
    <mergeCell ref="BE42:BG42"/>
    <mergeCell ref="I18:N18"/>
    <mergeCell ref="AA38:AF38"/>
    <mergeCell ref="AI38:AN38"/>
    <mergeCell ref="T47:Y47"/>
    <mergeCell ref="L37:Q37"/>
    <mergeCell ref="AI47:AN47"/>
    <mergeCell ref="L58:Q58"/>
    <mergeCell ref="T58:Y58"/>
    <mergeCell ref="AA58:AF58"/>
    <mergeCell ref="AI58:AN58"/>
    <mergeCell ref="AI51:AN51"/>
    <mergeCell ref="L48:Q48"/>
    <mergeCell ref="T48:Y48"/>
    <mergeCell ref="AA48:AF48"/>
    <mergeCell ref="AI48:AN48"/>
    <mergeCell ref="AX49:BC49"/>
    <mergeCell ref="BE47:BG47"/>
    <mergeCell ref="C62:D64"/>
    <mergeCell ref="E64:J64"/>
    <mergeCell ref="L64:Q64"/>
    <mergeCell ref="AX52:BC52"/>
    <mergeCell ref="E59:J59"/>
    <mergeCell ref="L59:Q59"/>
    <mergeCell ref="T59:Y59"/>
    <mergeCell ref="AA59:AF59"/>
    <mergeCell ref="AI59:AN59"/>
    <mergeCell ref="AP59:AU59"/>
    <mergeCell ref="AX59:BC59"/>
    <mergeCell ref="C61:Q61"/>
    <mergeCell ref="R61:AF61"/>
    <mergeCell ref="AG61:AU61"/>
    <mergeCell ref="AV61:BG61"/>
    <mergeCell ref="E60:J60"/>
    <mergeCell ref="L60:Q60"/>
    <mergeCell ref="T60:Y60"/>
    <mergeCell ref="E48:J48"/>
    <mergeCell ref="AP48:AU48"/>
    <mergeCell ref="BE48:BG48"/>
    <mergeCell ref="C58:D60"/>
    <mergeCell ref="AP62:AU62"/>
    <mergeCell ref="AX62:BC62"/>
    <mergeCell ref="BE62:BG62"/>
    <mergeCell ref="E63:J63"/>
    <mergeCell ref="L63:Q63"/>
    <mergeCell ref="T63:Y63"/>
    <mergeCell ref="AA63:AF63"/>
    <mergeCell ref="AI63:AN63"/>
    <mergeCell ref="AP63:AU63"/>
    <mergeCell ref="AX63:BC63"/>
    <mergeCell ref="BE63:BG63"/>
    <mergeCell ref="R62:S64"/>
    <mergeCell ref="T64:Y64"/>
    <mergeCell ref="AA64:AF64"/>
    <mergeCell ref="AG62:AH64"/>
    <mergeCell ref="AI64:AN64"/>
    <mergeCell ref="AP64:AU64"/>
    <mergeCell ref="AV62:AW64"/>
    <mergeCell ref="AX64:BC64"/>
    <mergeCell ref="BE64:BG64"/>
    <mergeCell ref="AP58:AU58"/>
    <mergeCell ref="AX58:BC58"/>
    <mergeCell ref="BE58:BG58"/>
    <mergeCell ref="E62:J62"/>
    <mergeCell ref="L62:Q62"/>
    <mergeCell ref="T62:Y62"/>
    <mergeCell ref="AP60:AU60"/>
    <mergeCell ref="AX60:BC60"/>
    <mergeCell ref="BE60:BG60"/>
    <mergeCell ref="R58:S60"/>
    <mergeCell ref="AV58:AW60"/>
    <mergeCell ref="AG58:AH60"/>
    <mergeCell ref="BE59:BG59"/>
    <mergeCell ref="AA60:AF60"/>
    <mergeCell ref="AI60:AN60"/>
    <mergeCell ref="E58:J58"/>
    <mergeCell ref="AP51:AU51"/>
    <mergeCell ref="T52:Y52"/>
    <mergeCell ref="AA52:AF52"/>
    <mergeCell ref="AI52:AN52"/>
    <mergeCell ref="AP52:AU52"/>
    <mergeCell ref="T51:Y51"/>
    <mergeCell ref="BE51:BG51"/>
    <mergeCell ref="AA51:AF51"/>
    <mergeCell ref="AA62:AF62"/>
    <mergeCell ref="AI62:AN62"/>
    <mergeCell ref="BE52:BG52"/>
    <mergeCell ref="A57:B57"/>
    <mergeCell ref="C57:Q57"/>
    <mergeCell ref="R57:AF57"/>
    <mergeCell ref="AG57:AU57"/>
    <mergeCell ref="AV57:BG57"/>
    <mergeCell ref="AX51:BC51"/>
    <mergeCell ref="A55:BG56"/>
    <mergeCell ref="C40:D42"/>
    <mergeCell ref="R40:S42"/>
    <mergeCell ref="AG40:AH42"/>
    <mergeCell ref="AV40:AW42"/>
    <mergeCell ref="AP42:AU42"/>
    <mergeCell ref="AI42:AN42"/>
    <mergeCell ref="AA42:AF42"/>
    <mergeCell ref="E51:J51"/>
    <mergeCell ref="L51:Q51"/>
    <mergeCell ref="E41:J41"/>
    <mergeCell ref="L41:Q41"/>
    <mergeCell ref="T41:Y41"/>
    <mergeCell ref="AA41:AF41"/>
    <mergeCell ref="AI41:AN41"/>
    <mergeCell ref="E52:J52"/>
    <mergeCell ref="L52:Q52"/>
    <mergeCell ref="AA47:AF47"/>
    <mergeCell ref="A30:BG31"/>
    <mergeCell ref="BE49:BG49"/>
    <mergeCell ref="C51:D53"/>
    <mergeCell ref="E53:J53"/>
    <mergeCell ref="L53:Q53"/>
    <mergeCell ref="T53:Y53"/>
    <mergeCell ref="AA53:AF53"/>
    <mergeCell ref="R51:S53"/>
    <mergeCell ref="AG51:AH53"/>
    <mergeCell ref="AI53:AN53"/>
    <mergeCell ref="AP53:AU53"/>
    <mergeCell ref="AV51:AW53"/>
    <mergeCell ref="AX53:BC53"/>
    <mergeCell ref="BE53:BG53"/>
    <mergeCell ref="R47:S49"/>
    <mergeCell ref="T49:Y49"/>
    <mergeCell ref="AA49:AF49"/>
    <mergeCell ref="AG47:AH49"/>
    <mergeCell ref="AI49:AN49"/>
    <mergeCell ref="AP49:AU49"/>
    <mergeCell ref="AV47:AW49"/>
    <mergeCell ref="AP38:AU38"/>
    <mergeCell ref="AX38:BC38"/>
    <mergeCell ref="BE38:BG38"/>
  </mergeCells>
  <phoneticPr fontId="3" type="noConversion"/>
  <dataValidations disablePrompts="1" count="1">
    <dataValidation type="whole" allowBlank="1" showInputMessage="1" showErrorMessage="1" sqref="W14:W19 Y14:Y19 AV22:AV27 W22:W27 AX14:AX19 AV14:AV19 AX22:AX27 Y22:Y27">
      <formula1>0</formula1>
      <formula2>50</formula2>
    </dataValidation>
  </dataValidations>
  <pageMargins left="0.45" right="0.56999999999999995" top="0.45" bottom="0.19685039370078741" header="0.11811023622047245" footer="0.118110236220472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22" sqref="B22"/>
    </sheetView>
  </sheetViews>
  <sheetFormatPr baseColWidth="10" defaultColWidth="8.83203125" defaultRowHeight="13" x14ac:dyDescent="0.15"/>
  <cols>
    <col min="1" max="1" width="37.5" customWidth="1"/>
    <col min="2" max="2" width="50.83203125" customWidth="1"/>
  </cols>
  <sheetData>
    <row r="1" spans="1:3" ht="27" customHeight="1" x14ac:dyDescent="0.2">
      <c r="A1" s="11" t="s">
        <v>10</v>
      </c>
      <c r="B1" s="106" t="s">
        <v>9</v>
      </c>
    </row>
    <row r="2" spans="1:3" x14ac:dyDescent="0.15">
      <c r="A2" s="11" t="s">
        <v>11</v>
      </c>
      <c r="B2" s="11" t="s">
        <v>9</v>
      </c>
      <c r="C2" s="11"/>
    </row>
    <row r="3" spans="1:3" x14ac:dyDescent="0.15">
      <c r="A3" s="11" t="s">
        <v>35</v>
      </c>
      <c r="B3" s="11" t="s">
        <v>39</v>
      </c>
    </row>
    <row r="4" spans="1:3" x14ac:dyDescent="0.15">
      <c r="A4" s="11" t="s">
        <v>36</v>
      </c>
      <c r="B4" s="11" t="s">
        <v>40</v>
      </c>
    </row>
    <row r="5" spans="1:3" x14ac:dyDescent="0.15">
      <c r="A5" s="11" t="s">
        <v>37</v>
      </c>
      <c r="B5" s="11" t="s">
        <v>41</v>
      </c>
    </row>
    <row r="6" spans="1:3" x14ac:dyDescent="0.15">
      <c r="A6" s="11" t="s">
        <v>38</v>
      </c>
      <c r="B6" s="11" t="s">
        <v>42</v>
      </c>
    </row>
    <row r="7" spans="1:3" x14ac:dyDescent="0.15">
      <c r="A7" s="11" t="s">
        <v>12</v>
      </c>
      <c r="B7" s="11" t="s">
        <v>13</v>
      </c>
    </row>
    <row r="8" spans="1:3" x14ac:dyDescent="0.15">
      <c r="A8" s="11" t="s">
        <v>14</v>
      </c>
      <c r="B8" s="11" t="s">
        <v>15</v>
      </c>
    </row>
    <row r="9" spans="1:3" x14ac:dyDescent="0.15">
      <c r="A9" s="11" t="s">
        <v>5</v>
      </c>
      <c r="B9" s="11" t="s">
        <v>16</v>
      </c>
    </row>
    <row r="10" spans="1:3" x14ac:dyDescent="0.15">
      <c r="A10" s="11" t="s">
        <v>17</v>
      </c>
      <c r="B10" s="11" t="s">
        <v>18</v>
      </c>
    </row>
    <row r="11" spans="1:3" x14ac:dyDescent="0.15">
      <c r="A11" s="11" t="s">
        <v>21</v>
      </c>
      <c r="B11" s="11" t="s">
        <v>22</v>
      </c>
    </row>
    <row r="12" spans="1:3" x14ac:dyDescent="0.15">
      <c r="A12" s="11" t="s">
        <v>7</v>
      </c>
      <c r="B12" s="11" t="s">
        <v>23</v>
      </c>
    </row>
    <row r="13" spans="1:3" x14ac:dyDescent="0.15">
      <c r="A13" s="11" t="s">
        <v>8</v>
      </c>
      <c r="B13" s="11" t="s">
        <v>24</v>
      </c>
    </row>
    <row r="14" spans="1:3" x14ac:dyDescent="0.15">
      <c r="A14" s="11" t="s">
        <v>6</v>
      </c>
      <c r="B14" s="11" t="s">
        <v>25</v>
      </c>
    </row>
    <row r="15" spans="1:3" x14ac:dyDescent="0.15">
      <c r="A15" s="11" t="s">
        <v>1</v>
      </c>
      <c r="B15" s="11" t="s">
        <v>3</v>
      </c>
    </row>
    <row r="16" spans="1:3" x14ac:dyDescent="0.15">
      <c r="A16" s="11" t="s">
        <v>124</v>
      </c>
      <c r="B16" s="11" t="s">
        <v>125</v>
      </c>
    </row>
    <row r="17" spans="1:2" x14ac:dyDescent="0.15">
      <c r="A17" s="11" t="s">
        <v>26</v>
      </c>
      <c r="B17" s="11" t="s">
        <v>30</v>
      </c>
    </row>
    <row r="18" spans="1:2" x14ac:dyDescent="0.15">
      <c r="A18" s="11" t="s">
        <v>27</v>
      </c>
      <c r="B18" s="11" t="s">
        <v>31</v>
      </c>
    </row>
    <row r="19" spans="1:2" x14ac:dyDescent="0.15">
      <c r="A19" s="11" t="s">
        <v>28</v>
      </c>
      <c r="B19" s="11" t="s">
        <v>32</v>
      </c>
    </row>
    <row r="20" spans="1:2" x14ac:dyDescent="0.15">
      <c r="A20" s="11" t="s">
        <v>29</v>
      </c>
      <c r="B20" s="11" t="s">
        <v>33</v>
      </c>
    </row>
    <row r="21" spans="1:2" x14ac:dyDescent="0.15">
      <c r="A21" s="11" t="s">
        <v>126</v>
      </c>
      <c r="B21" s="11" t="s">
        <v>127</v>
      </c>
    </row>
    <row r="22" spans="1:2" x14ac:dyDescent="0.15">
      <c r="A22" s="11" t="s">
        <v>123</v>
      </c>
      <c r="B22" s="11" t="s">
        <v>122</v>
      </c>
    </row>
    <row r="23" spans="1:2" x14ac:dyDescent="0.15">
      <c r="A23" s="11" t="s">
        <v>114</v>
      </c>
      <c r="B23" s="11" t="s">
        <v>115</v>
      </c>
    </row>
    <row r="24" spans="1:2" x14ac:dyDescent="0.15">
      <c r="A24" s="11" t="s">
        <v>116</v>
      </c>
      <c r="B24" s="11" t="s">
        <v>117</v>
      </c>
    </row>
    <row r="25" spans="1:2" x14ac:dyDescent="0.15">
      <c r="A25" s="11" t="s">
        <v>118</v>
      </c>
      <c r="B25" s="11" t="s">
        <v>119</v>
      </c>
    </row>
    <row r="26" spans="1:2" x14ac:dyDescent="0.15">
      <c r="A26" s="11" t="s">
        <v>120</v>
      </c>
      <c r="B26" s="1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Tornooi</vt:lpstr>
      <vt:lpstr>Vertaling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Microsoft Office-gebruiker</cp:lastModifiedBy>
  <cp:lastPrinted>2015-02-18T15:38:42Z</cp:lastPrinted>
  <dcterms:created xsi:type="dcterms:W3CDTF">2007-04-20T12:55:55Z</dcterms:created>
  <dcterms:modified xsi:type="dcterms:W3CDTF">2017-04-10T04:31:52Z</dcterms:modified>
</cp:coreProperties>
</file>